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ornrat.pec\Desktop\"/>
    </mc:Choice>
  </mc:AlternateContent>
  <bookViews>
    <workbookView xWindow="0" yWindow="0" windowWidth="24000" windowHeight="9735" firstSheet="1" activeTab="4"/>
  </bookViews>
  <sheets>
    <sheet name="PF ล่วงหน้า 15" sheetId="47" r:id="rId1"/>
    <sheet name="ปร.6_สรุปราคากลางงานก่อสร้าง" sheetId="3" r:id="rId2"/>
    <sheet name="ปร.5_สรุปค่าก่อสร้าง" sheetId="11" r:id="rId3"/>
    <sheet name="แบบ ปร.4 งานสถาปัตยกรรม " sheetId="43" r:id="rId4"/>
    <sheet name="แบบ ปร.4 งานโครงสร้าง-โยธา " sheetId="51" r:id="rId5"/>
    <sheet name="แบบ ปร.4 งานระบบไฟฟ้า-สื่อสาร" sheetId="50" r:id="rId6"/>
    <sheet name="แบบ ปร.4 งานระบบอากาศ" sheetId="46" r:id="rId7"/>
    <sheet name="แบบ ปร.4 งานระบบสุขาภิบาล" sheetId="44" r:id="rId8"/>
    <sheet name="แบบ ปร.4 งานระบบป้องกันอัคคีภัย" sheetId="41" r:id="rId9"/>
    <sheet name="ปร.4(พ)_ค่าใช้จ่ายพิเศษ" sheetId="18" r:id="rId10"/>
    <sheet name="แบบแสดงการคำนวณ (พิเศษ)" sheetId="23" r:id="rId11"/>
  </sheets>
  <definedNames>
    <definedName name="_xlnm.Print_Area" localSheetId="0">'PF ล่วงหน้า 15'!$A$1:$H$42</definedName>
    <definedName name="_xlnm.Print_Area" localSheetId="4">'แบบ ปร.4 งานโครงสร้าง-โยธา '!$A$1:$K$177</definedName>
    <definedName name="_xlnm.Print_Area" localSheetId="8">'แบบ ปร.4 งานระบบป้องกันอัคคีภัย'!$A$1:$K$92</definedName>
    <definedName name="_xlnm.Print_Area" localSheetId="5">'แบบ ปร.4 งานระบบไฟฟ้า-สื่อสาร'!$A$1:$K$300</definedName>
    <definedName name="_xlnm.Print_Area" localSheetId="7">'แบบ ปร.4 งานระบบสุขาภิบาล'!$A$1:$K$175</definedName>
    <definedName name="_xlnm.Print_Area" localSheetId="6">'แบบ ปร.4 งานระบบอากาศ'!$A$1:$K$65</definedName>
    <definedName name="_xlnm.Print_Area" localSheetId="3">'แบบ ปร.4 งานสถาปัตยกรรม '!$A$1:$K$111</definedName>
    <definedName name="_xlnm.Print_Area" localSheetId="10">'แบบแสดงการคำนวณ (พิเศษ)'!$A$1:$I$30</definedName>
    <definedName name="_xlnm.Print_Area" localSheetId="9">'ปร.4(พ)_ค่าใช้จ่ายพิเศษ'!$A$1:$I$26</definedName>
    <definedName name="_xlnm.Print_Area" localSheetId="2">ปร.5_สรุปค่าก่อสร้าง!$A$1:$J$50</definedName>
    <definedName name="_xlnm.Print_Area" localSheetId="1">ปร.6_สรุปราคากลางงานก่อสร้าง!$A$1:$G$48</definedName>
    <definedName name="_xlnm.Print_Titles" localSheetId="4">'แบบ ปร.4 งานโครงสร้าง-โยธา '!$1:$9</definedName>
    <definedName name="_xlnm.Print_Titles" localSheetId="8">'แบบ ปร.4 งานระบบป้องกันอัคคีภัย'!$1:$9</definedName>
    <definedName name="_xlnm.Print_Titles" localSheetId="5">'แบบ ปร.4 งานระบบไฟฟ้า-สื่อสาร'!$1:$9</definedName>
    <definedName name="_xlnm.Print_Titles" localSheetId="7">'แบบ ปร.4 งานระบบสุขาภิบาล'!$1:$9</definedName>
    <definedName name="_xlnm.Print_Titles" localSheetId="6">'แบบ ปร.4 งานระบบอากาศ'!$1:$9</definedName>
    <definedName name="_xlnm.Print_Titles" localSheetId="3">'แบบ ปร.4 งานสถาปัตยกรรม 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51" l="1"/>
  <c r="I4" i="43"/>
  <c r="F107" i="43" l="1"/>
  <c r="J7" i="51" l="1"/>
  <c r="H7" i="51"/>
  <c r="F7" i="51"/>
  <c r="G176" i="51" l="1"/>
  <c r="G177" i="51" s="1"/>
  <c r="F12" i="11"/>
  <c r="G13" i="43" l="1"/>
  <c r="D98" i="43"/>
  <c r="J7" i="50" l="1"/>
  <c r="H7" i="50"/>
  <c r="F7" i="50"/>
  <c r="C4" i="50"/>
  <c r="B3" i="50"/>
  <c r="I4" i="50"/>
  <c r="D283" i="50"/>
  <c r="D268" i="50"/>
  <c r="D267" i="50"/>
  <c r="D264" i="50"/>
  <c r="D263" i="50"/>
  <c r="G110" i="43" l="1"/>
  <c r="G111" i="43" s="1"/>
  <c r="M31" i="46" l="1"/>
  <c r="G173" i="44" l="1"/>
  <c r="G174" i="44" s="1"/>
  <c r="G63" i="46"/>
  <c r="G64" i="46" s="1"/>
  <c r="H38" i="47"/>
  <c r="H37" i="47"/>
  <c r="E32" i="47"/>
  <c r="F32" i="47" s="1"/>
  <c r="H32" i="47" s="1"/>
  <c r="E31" i="47"/>
  <c r="F31" i="47" s="1"/>
  <c r="H31" i="47" s="1"/>
  <c r="E30" i="47"/>
  <c r="F30" i="47" s="1"/>
  <c r="H30" i="47" s="1"/>
  <c r="E29" i="47"/>
  <c r="F29" i="47" s="1"/>
  <c r="H29" i="47" s="1"/>
  <c r="E28" i="47"/>
  <c r="F28" i="47" s="1"/>
  <c r="H28" i="47" s="1"/>
  <c r="E27" i="47"/>
  <c r="F27" i="47" s="1"/>
  <c r="H27" i="47" s="1"/>
  <c r="E26" i="47"/>
  <c r="F26" i="47" s="1"/>
  <c r="H26" i="47" s="1"/>
  <c r="E25" i="47"/>
  <c r="F25" i="47" s="1"/>
  <c r="H25" i="47" s="1"/>
  <c r="H40" i="47" s="1"/>
  <c r="E24" i="47"/>
  <c r="F24" i="47" s="1"/>
  <c r="H24" i="47" s="1"/>
  <c r="H39" i="47" s="1"/>
  <c r="E23" i="47"/>
  <c r="F23" i="47" s="1"/>
  <c r="H23" i="47" s="1"/>
  <c r="E22" i="47"/>
  <c r="F22" i="47" s="1"/>
  <c r="H22" i="47" s="1"/>
  <c r="E21" i="47"/>
  <c r="F21" i="47" s="1"/>
  <c r="H21" i="47" s="1"/>
  <c r="E20" i="47"/>
  <c r="F20" i="47" s="1"/>
  <c r="H20" i="47" s="1"/>
  <c r="E19" i="47"/>
  <c r="F19" i="47" s="1"/>
  <c r="H19" i="47" s="1"/>
  <c r="E18" i="47"/>
  <c r="F18" i="47" s="1"/>
  <c r="H18" i="47" s="1"/>
  <c r="E17" i="47"/>
  <c r="F17" i="47" s="1"/>
  <c r="H17" i="47" s="1"/>
  <c r="E16" i="47"/>
  <c r="F16" i="47" s="1"/>
  <c r="H16" i="47" s="1"/>
  <c r="E15" i="47"/>
  <c r="F15" i="47" s="1"/>
  <c r="H15" i="47" s="1"/>
  <c r="E14" i="47"/>
  <c r="F14" i="47" s="1"/>
  <c r="H14" i="47" s="1"/>
  <c r="E13" i="47"/>
  <c r="F13" i="47" s="1"/>
  <c r="H13" i="47" s="1"/>
  <c r="E12" i="47"/>
  <c r="F12" i="47" s="1"/>
  <c r="H12" i="47" s="1"/>
  <c r="E11" i="47"/>
  <c r="F11" i="47" s="1"/>
  <c r="H11" i="47" s="1"/>
  <c r="E10" i="47"/>
  <c r="F10" i="47" s="1"/>
  <c r="H10" i="47" s="1"/>
  <c r="E9" i="47"/>
  <c r="F9" i="47" s="1"/>
  <c r="H9" i="47" s="1"/>
  <c r="I4" i="46" l="1"/>
  <c r="J7" i="46"/>
  <c r="H7" i="46"/>
  <c r="F7" i="46"/>
  <c r="C4" i="46"/>
  <c r="B3" i="46"/>
  <c r="I4" i="44" l="1"/>
  <c r="J7" i="44"/>
  <c r="H7" i="44"/>
  <c r="F7" i="44"/>
  <c r="C4" i="44"/>
  <c r="B3" i="44"/>
  <c r="J7" i="43" l="1"/>
  <c r="H7" i="43"/>
  <c r="F7" i="43"/>
  <c r="C4" i="43"/>
  <c r="B3" i="43"/>
  <c r="F13" i="11" l="1"/>
  <c r="F11" i="11" l="1"/>
  <c r="I4" i="41"/>
  <c r="J7" i="41"/>
  <c r="H7" i="41"/>
  <c r="F7" i="41"/>
  <c r="C4" i="41"/>
  <c r="B3" i="41"/>
  <c r="F15" i="11" l="1"/>
  <c r="G90" i="41" l="1"/>
  <c r="G91" i="41" l="1"/>
  <c r="F16" i="11"/>
  <c r="C4" i="23" l="1"/>
  <c r="C3" i="23"/>
  <c r="B2" i="23"/>
  <c r="I5" i="23" l="1"/>
  <c r="G5" i="23"/>
  <c r="E5" i="23"/>
  <c r="G25" i="23" l="1"/>
  <c r="G27" i="23" s="1"/>
  <c r="F15" i="3" s="1"/>
  <c r="F16" i="18" l="1"/>
  <c r="C7" i="18" l="1"/>
  <c r="C7" i="11"/>
  <c r="H2" i="23" s="1"/>
  <c r="F8" i="18" l="1"/>
  <c r="D8" i="18"/>
  <c r="B8" i="18"/>
  <c r="C5" i="18"/>
  <c r="C4" i="18"/>
  <c r="C3" i="18"/>
  <c r="C3" i="11"/>
  <c r="C4" i="11"/>
  <c r="C5" i="11"/>
  <c r="B9" i="11"/>
  <c r="D9" i="11"/>
  <c r="F9" i="11"/>
  <c r="G298" i="50"/>
  <c r="G299" i="50" s="1"/>
  <c r="F14" i="11" l="1"/>
  <c r="F17" i="11" s="1"/>
  <c r="H2" i="47" s="1"/>
  <c r="H36" i="47" l="1"/>
  <c r="H41" i="47" s="1"/>
  <c r="H3" i="47" s="1"/>
  <c r="H17" i="11" s="1"/>
  <c r="I17" i="11" s="1"/>
  <c r="I24" i="11" s="1"/>
  <c r="F12" i="3" s="1"/>
  <c r="F17" i="3" s="1"/>
  <c r="F18" i="3" s="1"/>
  <c r="M36" i="47"/>
  <c r="M42" i="47" s="1"/>
  <c r="F19" i="3" l="1"/>
</calcChain>
</file>

<file path=xl/sharedStrings.xml><?xml version="1.0" encoding="utf-8"?>
<sst xmlns="http://schemas.openxmlformats.org/spreadsheetml/2006/main" count="2200" uniqueCount="786">
  <si>
    <t>รายการ</t>
  </si>
  <si>
    <t>จำนวน</t>
  </si>
  <si>
    <t>หน่วย</t>
  </si>
  <si>
    <t>จำนวนเงิน</t>
  </si>
  <si>
    <t>หมายเหตุ</t>
  </si>
  <si>
    <t>ลำดับ</t>
  </si>
  <si>
    <t>ราคาวัสดุ</t>
  </si>
  <si>
    <t>ค่าแรงงาน</t>
  </si>
  <si>
    <t>ค่าวัสดุและแรงงาน</t>
  </si>
  <si>
    <t>ราคาต่อหน่วย</t>
  </si>
  <si>
    <t>รวมราคาก่อสร้าง</t>
  </si>
  <si>
    <t>หน่วยงาน/ผู้ประมาณราคา</t>
  </si>
  <si>
    <t>แผ่น</t>
  </si>
  <si>
    <t>ค่าวัสดุและค่าแรง</t>
  </si>
  <si>
    <t>สรุป</t>
  </si>
  <si>
    <t>รวมราคาค่าก่อสร้างทั้งหมด</t>
  </si>
  <si>
    <t>แบบสรุปค่าก่อสร้าง</t>
  </si>
  <si>
    <t>แบบสรุปราคากลางงานก่อสร้าง</t>
  </si>
  <si>
    <r>
      <rPr>
        <b/>
        <sz val="16"/>
        <color indexed="8"/>
        <rFont val="TH SarabunPSK"/>
        <family val="2"/>
      </rPr>
      <t>□   ประเภทงาน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</si>
  <si>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เจ้าของอาคาร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</si>
  <si>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สถานที่ก่อสร้าง</t>
    </r>
    <r>
      <rPr>
        <sz val="16"/>
        <color indexed="8"/>
        <rFont val="TH SarabunPSK"/>
        <family val="2"/>
      </rPr>
      <t xml:space="preserve">  </t>
    </r>
  </si>
  <si>
    <r>
      <rPr>
        <b/>
        <sz val="16"/>
        <color indexed="8"/>
        <rFont val="TH SarabunPSK"/>
        <family val="2"/>
      </rPr>
      <t>□   หน่วยงานออกแบบ</t>
    </r>
    <r>
      <rPr>
        <sz val="16"/>
        <color indexed="8"/>
        <rFont val="TH SarabunPSK"/>
        <family val="2"/>
      </rPr>
      <t xml:space="preserve">   </t>
    </r>
  </si>
  <si>
    <r>
      <rPr>
        <b/>
        <sz val="16"/>
        <color indexed="8"/>
        <rFont val="TH SarabunPSK"/>
        <family val="2"/>
      </rPr>
      <t>□   ประมาณราคาตามแบบ</t>
    </r>
    <r>
      <rPr>
        <sz val="16"/>
        <color indexed="8"/>
        <rFont val="TH SarabunPSK"/>
        <family val="2"/>
      </rPr>
      <t xml:space="preserve"> </t>
    </r>
  </si>
  <si>
    <t>ปร.4</t>
  </si>
  <si>
    <r>
      <t xml:space="preserve">แผนกออกแบบและพัฒนาอุตสาหกรรม  </t>
    </r>
    <r>
      <rPr>
        <b/>
        <sz val="16"/>
        <color indexed="8"/>
        <rFont val="TH SarabunPSK"/>
        <family val="2"/>
      </rPr>
      <t>กอง</t>
    </r>
    <r>
      <rPr>
        <sz val="16"/>
        <color indexed="8"/>
        <rFont val="TH SarabunPSK"/>
        <family val="2"/>
      </rPr>
      <t xml:space="preserve"> วิศวกรรม  </t>
    </r>
    <r>
      <rPr>
        <b/>
        <sz val="16"/>
        <color indexed="8"/>
        <rFont val="TH SarabunPSK"/>
        <family val="2"/>
      </rPr>
      <t>ฝ่าย</t>
    </r>
    <r>
      <rPr>
        <sz val="16"/>
        <color indexed="8"/>
        <rFont val="TH SarabunPSK"/>
        <family val="2"/>
      </rPr>
      <t xml:space="preserve"> เทคโนโลยีและวิศวกรรม</t>
    </r>
  </si>
  <si>
    <t>เดือน</t>
  </si>
  <si>
    <t>พศ.</t>
  </si>
  <si>
    <t xml:space="preserve">□   วันที่  </t>
  </si>
  <si>
    <t>เงื่อนไขการใช้ตาราง FACTOR F</t>
  </si>
  <si>
    <t>รวมค่าก่อสร้าง</t>
  </si>
  <si>
    <t>หน่วย : บาท</t>
  </si>
  <si>
    <t xml:space="preserve">แบบ ปร.4 </t>
  </si>
  <si>
    <t>ราคากลาง</t>
  </si>
  <si>
    <t>แบบ ปร.6</t>
  </si>
  <si>
    <r>
      <rPr>
        <b/>
        <sz val="16"/>
        <color indexed="8"/>
        <rFont val="TH SarabunPSK"/>
        <family val="2"/>
      </rPr>
      <t>□   สถานที่ก่อสร้าง</t>
    </r>
    <r>
      <rPr>
        <sz val="16"/>
        <color indexed="8"/>
        <rFont val="TH SarabunPSK"/>
        <family val="2"/>
      </rPr>
      <t xml:space="preserve"> </t>
    </r>
  </si>
  <si>
    <t xml:space="preserve">แบบแสดงรายการปริมาณงานและราคา </t>
  </si>
  <si>
    <t>รวมราคาค่าก่อสร้าง วัสดุ+ค่าแรง</t>
  </si>
  <si>
    <t>ค่าใช้จ่ายรวม
(ค่าก่อสร้าง)</t>
  </si>
  <si>
    <t>รวมราคาค่าใช้จ่ายพิเศษ (รวมภาษีมูลค่าเพิ่ม)</t>
  </si>
  <si>
    <t xml:space="preserve">แบบแสดงรายการปริมาณงานและราคา
(ค่าใช้จ่ายพิเศษตามข้อกำหนดและค่าใช้จ่ายอื่นๆที่จำเป็นต้องมี) </t>
  </si>
  <si>
    <t>แบบ ปร.4 (พ)</t>
  </si>
  <si>
    <t>ม.</t>
  </si>
  <si>
    <t>FACTOR F</t>
  </si>
  <si>
    <t>หมวดงานโครงสร้าง-โยธา</t>
  </si>
  <si>
    <t>ตร.ม</t>
  </si>
  <si>
    <r>
      <rPr>
        <b/>
        <sz val="16"/>
        <color indexed="8"/>
        <rFont val="TH SarabunPSK"/>
        <family val="2"/>
      </rPr>
      <t>□   แบบเลขที่</t>
    </r>
    <r>
      <rPr>
        <sz val="16"/>
        <color indexed="8"/>
        <rFont val="TH SarabunPSK"/>
        <family val="2"/>
      </rPr>
      <t xml:space="preserve"> </t>
    </r>
  </si>
  <si>
    <t xml:space="preserve">แบบเลขที่ </t>
  </si>
  <si>
    <t>□   แบบเลขที่</t>
  </si>
  <si>
    <t>ค่ารถขนส่งคนงานระหว่างสถานที่ก่อสร้าง-ที่พัก</t>
  </si>
  <si>
    <t xml:space="preserve">แบบแสดงรายการคำนวณและเหตุผลความจำเป็น
(สำหรับค่าใช้จ่ายพิเศษตามข้อกำหนด) </t>
  </si>
  <si>
    <r>
      <rPr>
        <b/>
        <sz val="16"/>
        <color indexed="8"/>
        <rFont val="TH SarabunPSK"/>
        <family val="2"/>
      </rPr>
      <t>โครงการ</t>
    </r>
    <r>
      <rPr>
        <sz val="16"/>
        <color indexed="8"/>
        <rFont val="TH SarabunPSK"/>
        <family val="2"/>
      </rPr>
      <t xml:space="preserve"> </t>
    </r>
  </si>
  <si>
    <r>
      <rPr>
        <b/>
        <sz val="16"/>
        <color indexed="8"/>
        <rFont val="TH SarabunPSK"/>
        <family val="2"/>
      </rPr>
      <t xml:space="preserve">แบบเลขที่ </t>
    </r>
    <r>
      <rPr>
        <sz val="16"/>
        <color indexed="8"/>
        <rFont val="TH SarabunPSK"/>
        <family val="2"/>
      </rPr>
      <t xml:space="preserve"> </t>
    </r>
  </si>
  <si>
    <t>สถานที่ก่อสร้าง</t>
  </si>
  <si>
    <r>
      <rPr>
        <b/>
        <sz val="16"/>
        <color indexed="8"/>
        <rFont val="TH SarabunPSK"/>
        <family val="2"/>
      </rPr>
      <t>หน่วยงานเจ้าของโครงการ</t>
    </r>
    <r>
      <rPr>
        <sz val="16"/>
        <color indexed="8"/>
        <rFont val="TH SarabunPSK"/>
        <family val="2"/>
      </rPr>
      <t xml:space="preserve"> </t>
    </r>
  </si>
  <si>
    <t>วันที่</t>
  </si>
  <si>
    <t>พ.ศ.</t>
  </si>
  <si>
    <t>เหตุผลและความจำเป็นที่ต้องมีค่าใช้จ่ายพิเศษตามข้อกำหนดฯ รายการนี้</t>
  </si>
  <si>
    <t xml:space="preserve"> ค่ารถขนส่งคนงานระหว่างสถานที่ก่อสร้าง-ที่พัก</t>
  </si>
  <si>
    <t>รายละเอียดการคำนวณ</t>
  </si>
  <si>
    <t>ที</t>
  </si>
  <si>
    <t>รายการการค่าใช้จ่าย</t>
  </si>
  <si>
    <t xml:space="preserve"> หน่วย</t>
  </si>
  <si>
    <t>รวมราคาค่าใช้จ่ายพิเศษ</t>
  </si>
  <si>
    <t>ค่าภาษีมูลค่าเพิ่ม (7%)</t>
  </si>
  <si>
    <t>ค่า Mobile 20 ตัน 6500 บาม/วัน</t>
  </si>
  <si>
    <t>ค่าใช้จ่ายพิเศษรวมภาษีมูลค่าเพิ่ม</t>
  </si>
  <si>
    <t>ตาราง  Factor  F  งานก่อสร้างอาคาร</t>
  </si>
  <si>
    <t>เงินล่วงหน้าจ่าย</t>
  </si>
  <si>
    <t>ดอกเบี้ยเงินกู้</t>
  </si>
  <si>
    <t>ค่างาน</t>
  </si>
  <si>
    <t>เงินประกันผลงานหัก</t>
  </si>
  <si>
    <t>ค่าภาษีมูลค่าเพิ่ม (VAT)</t>
  </si>
  <si>
    <t>Factor  F</t>
  </si>
  <si>
    <t>รวม</t>
  </si>
  <si>
    <t>ภาษี</t>
  </si>
  <si>
    <t>(ทุน)</t>
  </si>
  <si>
    <t>%</t>
  </si>
  <si>
    <t>ในรูป</t>
  </si>
  <si>
    <t>มูลค่าเพิ่ม</t>
  </si>
  <si>
    <t>ค่า</t>
  </si>
  <si>
    <t>Factor</t>
  </si>
  <si>
    <t>VAT</t>
  </si>
  <si>
    <t>ล้านบาท</t>
  </si>
  <si>
    <t>อำนวยการ</t>
  </si>
  <si>
    <t>ดอกเบี้ย</t>
  </si>
  <si>
    <t>กำไร</t>
  </si>
  <si>
    <t>ค่าใช้จ่าย</t>
  </si>
  <si>
    <t>ปกติ</t>
  </si>
  <si>
    <t xml:space="preserve"> </t>
  </si>
  <si>
    <t>ตารางคำนวณ Factor F</t>
  </si>
  <si>
    <t>ค่า Factor F ของค่างานต้นทุน A = D-{(D-E)x(A-B)/(c-B)}</t>
  </si>
  <si>
    <t>เมื่อ หาค่า Factor F ของค่างานต้นทุน = A บาท(ค่าวัสดุ+ค่าแรงงาน)</t>
  </si>
  <si>
    <t>ค่างานต้นทุนตัวต่ำกว่า A                = B บาท</t>
  </si>
  <si>
    <t>ค่างานต้นทุนตัวสุงกว่า A                = C บาท</t>
  </si>
  <si>
    <t>ค่า Factor F ของค่างานต้นทุน B   = D</t>
  </si>
  <si>
    <t>ค่า Factor F ของค่างานต้นทุน C   = E</t>
  </si>
  <si>
    <t>ค่าแฟกเตอร์ F นำไปใช้งาน</t>
  </si>
  <si>
    <t>ค่างานก่อสร้างสุทธิ</t>
  </si>
  <si>
    <r>
      <rPr>
        <b/>
        <sz val="16"/>
        <color indexed="8"/>
        <rFont val="TH SarabunPSK"/>
        <family val="2"/>
      </rPr>
      <t xml:space="preserve">เดือน  </t>
    </r>
    <r>
      <rPr>
        <sz val="16"/>
        <color indexed="8"/>
        <rFont val="TH SarabunPSK"/>
        <family val="2"/>
      </rPr>
      <t xml:space="preserve">    </t>
    </r>
  </si>
  <si>
    <t>เงินประกันผลงานหัก………..…0……………………..%</t>
  </si>
  <si>
    <t>ภาษีมูลค่าเพิ่ม………..……………7..…………………%</t>
  </si>
  <si>
    <t>วัน</t>
  </si>
  <si>
    <t>รวมรายการ 1</t>
  </si>
  <si>
    <t>หมวดงานสถาปัตยกรรม</t>
  </si>
  <si>
    <t>หมวดงานวิศวกรรมสุขาภิบาล</t>
  </si>
  <si>
    <t>Set</t>
  </si>
  <si>
    <t>หมวดงานก่อสร้าง</t>
  </si>
  <si>
    <t xml:space="preserve"> 1.1 งานก่อสร้าง</t>
  </si>
  <si>
    <t>หมวดงานค่าใช้จ่ายพิเศษ</t>
  </si>
  <si>
    <t>ลบ.ม</t>
  </si>
  <si>
    <t>รวมรายการ หมวดงานโครงสร้าง-โยธา</t>
  </si>
  <si>
    <t>รวมรายการ หมวดงานสถาปัตยกรรม</t>
  </si>
  <si>
    <t>หมวดงานระบบไฟฟ้า-ฟ้าสื่อสาร</t>
  </si>
  <si>
    <t xml:space="preserve">สถานที่ก่อสร้าง </t>
  </si>
  <si>
    <t>รวมรายการ หมวดงานระบบไฟฟ้า-ฟ้าสื่อสาร</t>
  </si>
  <si>
    <t>หมวดงานระบบสุขาภิบาล</t>
  </si>
  <si>
    <t>รวมรายการ หมวดงานระบบสุขาภิบาล</t>
  </si>
  <si>
    <t>Check</t>
  </si>
  <si>
    <t>D-((D-E)x(A-B))/(C-B)</t>
  </si>
  <si>
    <t>A</t>
  </si>
  <si>
    <t>B</t>
  </si>
  <si>
    <t>C</t>
  </si>
  <si>
    <t>D</t>
  </si>
  <si>
    <t>E</t>
  </si>
  <si>
    <t>Factor F</t>
  </si>
  <si>
    <t>ค่าใช้จ่ายในการดำเนินการก่อสร้าง</t>
  </si>
  <si>
    <t>โรงงานผลิตยารังสิต องค์การเภสัชกรรม (ธัญบุรี)</t>
  </si>
  <si>
    <t>องค์การเภสัชกรรม (ธัญบุรี)</t>
  </si>
  <si>
    <t xml:space="preserve">  </t>
  </si>
  <si>
    <t>งานฐานราก - เสาเข็ม</t>
  </si>
  <si>
    <t>จุด</t>
  </si>
  <si>
    <t>วัสดุ + ค่าแรง</t>
  </si>
  <si>
    <t>เสาเข็มเจาะ Bored Pile Dia.0.60 x36.00 m.</t>
  </si>
  <si>
    <t>ต้น</t>
  </si>
  <si>
    <t>เสาเข็มเจาะ Bored Pile Dia.0.80 x36.00 m.</t>
  </si>
  <si>
    <t>สกัดหัวเสาเข็มเจาะ  Dia.0.60 m.</t>
  </si>
  <si>
    <t>สกัดหัวเสาเข็มเจาะ  Dia.0.80 m.</t>
  </si>
  <si>
    <t xml:space="preserve">ทดสอบเสาเข็ม DYNAMIC LOAD TEST  </t>
  </si>
  <si>
    <t>ทดสอบเสาเข็ม SEISMIC INTEGRITY TEST</t>
  </si>
  <si>
    <t>ขุดหลุมฐานรากและถมคืน</t>
  </si>
  <si>
    <t>คอนกรีตหยาบ (Lean)</t>
  </si>
  <si>
    <t>คอนกรีตโครงสร้าง กำลังอัด 280 ksc (Cly.)</t>
  </si>
  <si>
    <t>เหล็ก RB 9 mm.(SR.24)</t>
  </si>
  <si>
    <t>กก.</t>
  </si>
  <si>
    <t>เหล็ก DB 12 mm.(SR.40)</t>
  </si>
  <si>
    <t>ลวดผูกเหล็ก</t>
  </si>
  <si>
    <t>ค่าแรงประกอบไม้แบบหล่อ</t>
  </si>
  <si>
    <t>ลบ.ฟ</t>
  </si>
  <si>
    <t>รวมรายการ 1.1</t>
  </si>
  <si>
    <t>ทรายหยาบรองพื้นอัดแน่น</t>
  </si>
  <si>
    <t>ไม้แบบหล่อ (ใช้ 50 %)</t>
  </si>
  <si>
    <t>ไม้เคร่ายึดแบบ (30% ของไม้แบบที่ลดแล้ว)</t>
  </si>
  <si>
    <t>ตะปูประกอบไม้แบบ (0.25 กก./ตร.ม)</t>
  </si>
  <si>
    <t>รวมรายการ 1.3</t>
  </si>
  <si>
    <t>รวมรายการ 1.4</t>
  </si>
  <si>
    <t>คอนกรีตหยาบ Lean หนา 5 Cm. (แบบท้องพื้น)</t>
  </si>
  <si>
    <t>งานโครงสร้างหลังคา</t>
  </si>
  <si>
    <t>WF-800x300x14x26 mm.</t>
  </si>
  <si>
    <t>C-200x75x20x3.2 mm.</t>
  </si>
  <si>
    <t>Round Tube Dia. 114.30 x 4.50 mm.</t>
  </si>
  <si>
    <t>Round Tube Dia. 88.90 x 3.20 mm.</t>
  </si>
  <si>
    <t>สีทากันสนิม</t>
  </si>
  <si>
    <t>สีทาทนไฟ</t>
  </si>
  <si>
    <t xml:space="preserve">Sag rod RB Dia. 15 mm.Bolst &amp; Nuts </t>
  </si>
  <si>
    <t>Steel Plate 6 mm. ค้ำหลังแป</t>
  </si>
  <si>
    <t>ชุด</t>
  </si>
  <si>
    <t>Plate เสาฐานเสารับโครงหลังคา</t>
  </si>
  <si>
    <t>PL-01 , PL-02</t>
  </si>
  <si>
    <t>วัสดุ-อุปกรณ์ พื้นคอนกรีตอัดแรง</t>
  </si>
  <si>
    <t>WF-500x300x11x18 mm.</t>
  </si>
  <si>
    <t>RT-100x50x2.3 mm.</t>
  </si>
  <si>
    <t>Chanel 200x90x8x13 mm.</t>
  </si>
  <si>
    <t xml:space="preserve">พื้นเหล็กตะเเกรงฉีก รับนํ้าหนัก ไม่น้อยกว่า 200 กก./ตรม (Span 600) </t>
  </si>
  <si>
    <t xml:space="preserve">Checker Plate 3 mm. </t>
  </si>
  <si>
    <t>PL-01</t>
  </si>
  <si>
    <t>PL-02</t>
  </si>
  <si>
    <t>งานโครงสร้างรองรับ Water Tank</t>
  </si>
  <si>
    <t>BRACING RB ∅ 19 mm. with TURNBUCKLE ∅ 3/4"</t>
  </si>
  <si>
    <t>Steel Plate 9 mm.(ตัดตามเเบบ)</t>
  </si>
  <si>
    <t>WATER STOP 8"</t>
  </si>
  <si>
    <t>ดอกเบี้ยเงินกู้…...……………...…5……………………..%</t>
  </si>
  <si>
    <t>คอนกรีตโครงสร้าง กำลังอัด 320 ksc (Cly.)</t>
  </si>
  <si>
    <t xml:space="preserve">ทรายหยาบรองพื้นอัดแน่น </t>
  </si>
  <si>
    <t>ขุดหลุมฐานราก (ถังเก็บน้าใต้ดิน)</t>
  </si>
  <si>
    <t>RT-100x50x3.2 mm.(ผนังกันตก)</t>
  </si>
  <si>
    <t>PL-01 (ผนังกันตก)</t>
  </si>
  <si>
    <t>สีทากันสนิม (ผนังกันตก)</t>
  </si>
  <si>
    <t>ค่ารั้วชั่วคราวกันเขตก่อสร้าง</t>
  </si>
  <si>
    <t>เมตร</t>
  </si>
  <si>
    <t>Sheet Plile ขุดลึก 4 ม.</t>
  </si>
  <si>
    <t>งาน</t>
  </si>
  <si>
    <t xml:space="preserve">          เพื่อป้องกันมิให้บุคลภายนอกเข้าเขตก่อสร้าง และป้องกันอัตรายจากการก่อสร้าง </t>
  </si>
  <si>
    <t xml:space="preserve"> เหตุผล :เนื่องจากเป็นงานก่อสร้างอาคารใหม่ที่ติดกับอาคารสโมสรเดิมและอาคารผลิตยาที่ยังมีการใช้งาน จำเป็นต้องมีการก่อสร้างรั้วชั่วคราวที่มีความสูง 2-3  เมตร</t>
  </si>
  <si>
    <t xml:space="preserve"> ระบบป้องกันดินพังทลาย Sheet Plile  </t>
  </si>
  <si>
    <t xml:space="preserve"> เหตุผล : เนื่องจากงานก่อสร้างมีการก่อสร้างห้องใต้ดินและมีงานขุดดินในงานก่อสร้างซึ่งใกล้อาคารข้างเคียง เพื่อป้องกันดินมิให้สิ่งก่อสร้างอาคารข้างเคียงเกิดดินพังทลาย</t>
  </si>
  <si>
    <t xml:space="preserve"> ค่าเช่า Tower Crane </t>
  </si>
  <si>
    <t xml:space="preserve"> เหตุผล : เพื่อใช้ยกลำเลียงวัสดุก่อสร้างในงานก่อสร้างและเครื่องมืออุปกรณ์ที่เกียวข้อง เพื่อนำไปติดตั้งตามตำแหน่งที่กำหนดไว้ </t>
  </si>
  <si>
    <t>รถ Mobile Crane</t>
  </si>
  <si>
    <t xml:space="preserve"> ค่าเช่า รถ Mobile Crane</t>
  </si>
  <si>
    <t xml:space="preserve"> เหตุผล : เพื่อใช้ยกลำเลียงวัสดุก่อสร้างในงานก่อสร้างและเครื่องมืออุปกรณ์ที่เกียวข้อง เพื่อนำไปติดตั้งตามตำแหน่งที่กำหนดไว้  ในกรณีที่  Tower Crane ระยะ ไม่สามารถยกลำเลียงวัสดุได้</t>
  </si>
  <si>
    <t>รถ Mobile Crane 100 ตัน</t>
  </si>
  <si>
    <t>งานโครงสร้าง  Truss Pipe Rack</t>
  </si>
  <si>
    <t>Round Tube Dia. 76.30 x 3.20 mm.</t>
  </si>
  <si>
    <t>Round Tube Dia. 60.50 x 3.20 mm.</t>
  </si>
  <si>
    <t>รวมรายการ 1.5</t>
  </si>
  <si>
    <t>เหล็ก RB 6 mm.(SR.24)</t>
  </si>
  <si>
    <t>หมวดงานระบบปรับอากาศและระบายอากาศ</t>
  </si>
  <si>
    <t>ฐานรากวางถังบำบัดนำเสีย 1</t>
  </si>
  <si>
    <t>ฐานรากวางถังบำบัดนำเสีย 2</t>
  </si>
  <si>
    <t>เสาเข็มหกเหลี่ยมกลวง Dia. 0.15x0.15x6.0 m.</t>
  </si>
  <si>
    <t>งานโครงสร้างฐานรากวางถังบำบัดน้ำเสีย</t>
  </si>
  <si>
    <t>รวมรายการ 1.6</t>
  </si>
  <si>
    <t>รวมรายการ 1.7</t>
  </si>
  <si>
    <t>รวมรายการ 1.8</t>
  </si>
  <si>
    <t>หมวดงานระบบป้องกันอัคคีภัย</t>
  </si>
  <si>
    <t>ระบบท่อน้ำดับเพลิงและอุปกรณ์</t>
  </si>
  <si>
    <t>FIRE PIPE</t>
  </si>
  <si>
    <t>Dia 1"</t>
  </si>
  <si>
    <t>Dia 1 1/4"</t>
  </si>
  <si>
    <t>Dia 1 1/2"</t>
  </si>
  <si>
    <t>Dia 2"</t>
  </si>
  <si>
    <t>Dia 2 1/2"</t>
  </si>
  <si>
    <t>Dia 3"</t>
  </si>
  <si>
    <t>Dia 4"</t>
  </si>
  <si>
    <t>Dia 6"</t>
  </si>
  <si>
    <t>Dia 8"</t>
  </si>
  <si>
    <t>ข้อต่อ อุปกรณ์ท่อ (รวม FIRE BARRIER)</t>
  </si>
  <si>
    <t>เหล็กยึดท่อ</t>
  </si>
  <si>
    <t>ทดสอบ ทำความสะอาด ทาสีทำสัญลักษณ์ท่อ</t>
  </si>
  <si>
    <t>ทาสีท่อดับเพลิง</t>
  </si>
  <si>
    <t>TEST &amp; DRAIN PIPE</t>
  </si>
  <si>
    <t>Dia 2"(UNDERGROUND)</t>
  </si>
  <si>
    <t xml:space="preserve">PRESSURE SENSING LINE PIPE </t>
  </si>
  <si>
    <t>Dia 1/2"</t>
  </si>
  <si>
    <t>GATE VALVE W/SV</t>
  </si>
  <si>
    <t>BALL VALVE</t>
  </si>
  <si>
    <t>GLOBE VALVE</t>
  </si>
  <si>
    <t>BUTTERFLY VALVE W/SV</t>
  </si>
  <si>
    <t>FLEXIBLE CONNECTOR</t>
  </si>
  <si>
    <t>FOOT VALVE</t>
  </si>
  <si>
    <t>PRESSURE RELIEF VALVE (PRV)</t>
  </si>
  <si>
    <t>CKECK VALVE</t>
  </si>
  <si>
    <t>PRESSURE GAUGE W/PRESSURE SNUBBER &amp; NEEDLE VALVE</t>
  </si>
  <si>
    <t>STRAINER</t>
  </si>
  <si>
    <t>FLOW METER</t>
  </si>
  <si>
    <t>ALARM VALVE (COMPLETE SET)</t>
  </si>
  <si>
    <t>FLOW SWITCH</t>
  </si>
  <si>
    <t>SIGHT GLASS</t>
  </si>
  <si>
    <t>AUTOMATIC AIR VENT</t>
  </si>
  <si>
    <t>FIRE DEPARTMENT CONNECTOR (FDC)</t>
  </si>
  <si>
    <t>Dia  6"x Dia 2 1/2"x Dia 2 1/2"</t>
  </si>
  <si>
    <t>FIRE HOSE CABINET (FHC)</t>
  </si>
  <si>
    <t>FIRE EXTINGUISHER</t>
  </si>
  <si>
    <t>DRY CHEMICAL 10 IBS.</t>
  </si>
  <si>
    <t>ถัง</t>
  </si>
  <si>
    <t>CO2 10 IBS.</t>
  </si>
  <si>
    <t>SPRINKLER HEAD</t>
  </si>
  <si>
    <t>PENDEN SPRINKLER</t>
  </si>
  <si>
    <t>UPRIGHT SPRINKLER</t>
  </si>
  <si>
    <t>รวมรายการ หมวดงานระบบป้องกันอัคคีภัย</t>
  </si>
  <si>
    <t>Dia 3/4"</t>
  </si>
  <si>
    <t>ฐานรากวางถังบำบัดนำเสีย 3 (ถังปรับสภาพน้ำ)</t>
  </si>
  <si>
    <t>ขุดดิน-ถมคืนกลบท่อ</t>
  </si>
  <si>
    <t>ท่อน</t>
  </si>
  <si>
    <t>ทรายหยาบรองพื้นอัดแน่น 10 ซม.</t>
  </si>
  <si>
    <t>คอนกรีตหยาบ Lean หนา 10 ซม.</t>
  </si>
  <si>
    <t>ท่อ และ บ่อพัก (MH) ระบายน้ำรอบอาคาร</t>
  </si>
  <si>
    <t>บ่อพัก MH ขนาดรองรับ RCP Dia.60 และฝาปิด</t>
  </si>
  <si>
    <t>RCP. Dia.0.60 ม.(1 ท่อน ยาว 1 ม.)</t>
  </si>
  <si>
    <t>180 m.</t>
  </si>
  <si>
    <r>
      <rPr>
        <b/>
        <sz val="14"/>
        <rFont val="TH SarabunPSK"/>
        <family val="2"/>
      </rPr>
      <t>โครงการ</t>
    </r>
    <r>
      <rPr>
        <sz val="14"/>
        <rFont val="TH SarabunPSK"/>
        <family val="2"/>
      </rPr>
      <t xml:space="preserve"> </t>
    </r>
  </si>
  <si>
    <r>
      <rPr>
        <b/>
        <sz val="14"/>
        <rFont val="TH SarabunPSK"/>
        <family val="2"/>
      </rPr>
      <t>หน่วยงานเจ้าของโครงการ</t>
    </r>
    <r>
      <rPr>
        <sz val="14"/>
        <rFont val="TH SarabunPSK"/>
        <family val="2"/>
      </rPr>
      <t xml:space="preserve">  องค์การเภสัชกรรม</t>
    </r>
  </si>
  <si>
    <r>
      <t xml:space="preserve">หน่วยงานออกแบบและประมาณราคา  แผนก </t>
    </r>
    <r>
      <rPr>
        <sz val="14"/>
        <rFont val="TH SarabunPSK"/>
        <family val="2"/>
      </rPr>
      <t>ออกแบบและพัฒนาอุตสาหกรรม</t>
    </r>
    <r>
      <rPr>
        <b/>
        <sz val="14"/>
        <rFont val="TH SarabunPSK"/>
        <family val="2"/>
      </rPr>
      <t xml:space="preserve">  กอง </t>
    </r>
    <r>
      <rPr>
        <sz val="14"/>
        <rFont val="TH SarabunPSK"/>
        <family val="2"/>
      </rPr>
      <t>วิศวกรรม</t>
    </r>
    <r>
      <rPr>
        <b/>
        <sz val="14"/>
        <rFont val="TH SarabunPSK"/>
        <family val="2"/>
      </rPr>
      <t xml:space="preserve">   ฝ่าย </t>
    </r>
    <r>
      <rPr>
        <sz val="14"/>
        <rFont val="TH SarabunPSK"/>
        <family val="2"/>
      </rPr>
      <t>เทคโนโลยีและวิศวกรรม</t>
    </r>
    <r>
      <rPr>
        <b/>
        <sz val="14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</si>
  <si>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 xml:space="preserve">เดือน  </t>
    </r>
    <r>
      <rPr>
        <sz val="16"/>
        <rFont val="TH SarabunPSK"/>
        <family val="2"/>
      </rPr>
      <t xml:space="preserve">    </t>
    </r>
  </si>
  <si>
    <t>อาคารจอดรถ</t>
  </si>
  <si>
    <t>1)</t>
  </si>
  <si>
    <t>พื้น</t>
  </si>
  <si>
    <t xml:space="preserve"> F2 - พื้นคสล.ผิวขัดเรียบ เคลือบทับด้วย PU ชนิด SELF-LEVELING ความหนาไม่น้อยกว่า 3 mm. พร้อมบล็อคความชื้นติดตั้งตามมาตรฐานผู้ผลิต (เลือกสีภายหลัง) </t>
  </si>
  <si>
    <t xml:space="preserve"> F3 - พื้นกระเบื้องพอร์ชเลน ชนิดกันลื่น 
(เลือกสี/ลายภายหลัง) </t>
  </si>
  <si>
    <t xml:space="preserve"> F4 - พื้นกระเบื้องพอร์ชเลน (เลือกสี/ลายภายหลัง) </t>
  </si>
  <si>
    <t xml:space="preserve"> F5 - พื้นกระเบื้องพอร์ชเลน ชนิดกันลื่น (เลือกสี/ลายภายหลัง) </t>
  </si>
  <si>
    <t xml:space="preserve"> F6 - พื้นคสล.ผิวขัดเรียบ เคลือบทับด้วย PU ชนิด COATING หนาไม่น้อยกว่า 1.5 mm ติดตั้งตามมาตรฐานผู้ผลิต (เลือกสีภายหลัง)</t>
  </si>
  <si>
    <t xml:space="preserve"> F7 - พื้นคสล.ผิวขัดเรียบ เคลือบทับด้วยระบบกันซึมดาดฟ้า PU แบบโชว์ผิว ชนิดทา หนาไม่น้อยกว่า 2 mm. ติดตั้งตามมาตรฐานผู้ผลิต (เลือกสีภายหลัง) (พื้น7B,ดาดฟ้า)</t>
  </si>
  <si>
    <t>2)</t>
  </si>
  <si>
    <t>ผนัง</t>
  </si>
  <si>
    <t xml:space="preserve"> - ผนังก่ออิฐมวลเบา* ขนาด 20x60x7.5cm. ฉาบปูนเรียบ</t>
  </si>
  <si>
    <t>ตร.ม.</t>
  </si>
  <si>
    <t xml:space="preserve"> - เสาเอ็น และคานเอ็นทับหลัง ขนาดก่ออิฐมอญครึ่งแผ่น</t>
  </si>
  <si>
    <t xml:space="preserve"> - ผนังก่ออิฐมวลเบา* ขนาด 20x60x15cm. ฉาบปูนเรียบ</t>
  </si>
  <si>
    <t xml:space="preserve"> - เสาเอ็น และคานเอ็นทับหลัง ขนาดก่ออิฐมอญเต็มแผ่น</t>
  </si>
  <si>
    <t xml:space="preserve"> - ฉาบปูนเรียบ </t>
  </si>
  <si>
    <r>
      <t xml:space="preserve"> - ผนังกระเบื้องพอร์ชเลน (เลือกสี/ลายภายหลัง) </t>
    </r>
    <r>
      <rPr>
        <u/>
        <sz val="14"/>
        <rFont val="TH SarabunPSK"/>
        <family val="2"/>
      </rPr>
      <t/>
    </r>
  </si>
  <si>
    <t xml:space="preserve"> - บัวเชิงผนังอะลูมิเนียม (ในห้องสำนักงาน)</t>
  </si>
  <si>
    <t>3)</t>
  </si>
  <si>
    <t>ฝ้าเพดาน</t>
  </si>
  <si>
    <t xml:space="preserve"> C1 - โครงสร้างพื้น คสล. ทาสีน้ำอะคริลิค ชนิดภายนอก (เลือกสีภายหลัง)</t>
  </si>
  <si>
    <t xml:space="preserve"> C2 - ฝ้าเพดานยิปซั่มบอร์ดกันความชื้นหนาไม่น้อยกว่า 9 mm. ชนิดทนความชื้น ทาสีน้ำอะครีลิค ชนิดภายใน พร้อมโครงเคร่าอลูมิเนียม ที-บาร์</t>
  </si>
  <si>
    <t>4)</t>
  </si>
  <si>
    <t>งานประตู-หน้าต่าง</t>
  </si>
  <si>
    <t>5)</t>
  </si>
  <si>
    <t>งานทาสี</t>
  </si>
  <si>
    <t xml:space="preserve"> - ทาสีน้ำ อะครีลิคชนิดภายนอก เกรดพรีเมี่ยม (เลือกสีภายหลัง)</t>
  </si>
  <si>
    <t xml:space="preserve"> - ทาสีน้ำ อะครีลิคชนิดภายใน     เกรดพรีเมี่ยม (เลือกสีภายหลัง)</t>
  </si>
  <si>
    <t>6)</t>
  </si>
  <si>
    <t>หลังคาและรางน้ำ</t>
  </si>
  <si>
    <t xml:space="preserve"> - หลังคาเหล็กเคลือบสังกะสี (Metal Sheet) หนาไม่น้อยกว่า 0.47 มม. เคลือบสี ความสูงลอนไม่น้อยกว่า 5 mm.</t>
  </si>
  <si>
    <t xml:space="preserve"> - ผนังหลังคาเหล็กเคลือบสังกะสี (Metal Sheet) หนาไม่น้อยกว่า 0.47 มม. เคลือบสี ความสูงลอนไม่น้อยกว่า 5 mm.</t>
  </si>
  <si>
    <t xml:space="preserve"> - Flashing </t>
  </si>
  <si>
    <t xml:space="preserve"> - ครอบสัน/ครอบข้างหลังคา</t>
  </si>
  <si>
    <t xml:space="preserve"> - เหล็กกล่อง ขนาด 50x50x2.3 mm.</t>
  </si>
  <si>
    <t xml:space="preserve"> - สีน้ำมันทาเหล็ก</t>
  </si>
  <si>
    <t>7)</t>
  </si>
  <si>
    <t>ห้องน้ำและสุขภัณฑ์</t>
  </si>
  <si>
    <t xml:space="preserve"> - โถส้วม</t>
  </si>
  <si>
    <t xml:space="preserve"> - ฟลัชวาล์วท่อตรงแบบก้านโยก สำหรับ
โถปัสสาวะชาย</t>
  </si>
  <si>
    <t xml:space="preserve"> - โถปัสสาวะชาย</t>
  </si>
  <si>
    <t xml:space="preserve"> - อ่างล้างหน้าพร้อมก๊อกน้ำ</t>
  </si>
  <si>
    <t xml:space="preserve"> - ก๊อกน้ำ</t>
  </si>
  <si>
    <t xml:space="preserve"> - สายฉีดชำระ</t>
  </si>
  <si>
    <t xml:space="preserve"> - ที่ใส่กระดาษทิชชู</t>
  </si>
  <si>
    <t xml:space="preserve"> - กระจกเงา</t>
  </si>
  <si>
    <t xml:space="preserve"> - เครื่องดับกลิ่น</t>
  </si>
  <si>
    <t xml:space="preserve"> - ผนังสำเร็จรูป</t>
  </si>
  <si>
    <t xml:space="preserve"> - ราวจับคนพิการ (รูปตัวแอล ติดข้างผนัง)</t>
  </si>
  <si>
    <t xml:space="preserve"> - ราวจับคนพิการ (ติดข้างผนัง)</t>
  </si>
  <si>
    <t xml:space="preserve"> - ราวจับคนพิการ (อ่างล้างหน้า,โถส้วม)</t>
  </si>
  <si>
    <t xml:space="preserve"> - ท้อปเคาน์เตอร์อ่างล้างมือหินแกรนิตผิวเงา</t>
  </si>
  <si>
    <t>8)</t>
  </si>
  <si>
    <t>บันได ST-01</t>
  </si>
  <si>
    <t xml:space="preserve"> - ขั้นบันไดลูกตั้ง-ลูกนอน ปูกระเบื้อง</t>
  </si>
  <si>
    <t xml:space="preserve"> - จมูกบันไดอลูมิเนียมสำเร็จรูปกว้าง 2"</t>
  </si>
  <si>
    <t xml:space="preserve"> - ชานพักบันไดปูกระเบื้อง</t>
  </si>
  <si>
    <t xml:space="preserve"> - ราวจับสแตนเลส ø 1 1/2"</t>
  </si>
  <si>
    <t xml:space="preserve"> - ราวจับสแตนเลส ø 1" (แนวตั้ง)</t>
  </si>
  <si>
    <t xml:space="preserve"> - ราวจับสแตนเลสหนา 10 มม. กว้าง 2"</t>
  </si>
  <si>
    <t>9)</t>
  </si>
  <si>
    <t>บันได ST-02</t>
  </si>
  <si>
    <t xml:space="preserve"> - ขั้นบันไดลูกตั้ง-ลูกนอน ทำผิวขัดมัน</t>
  </si>
  <si>
    <t xml:space="preserve"> - ราวบันไดเหล็กกลม 2" หนา 2.3 มม</t>
  </si>
  <si>
    <t xml:space="preserve"> - ราวบันไดเหล็กกลม 1 1/2" หนา 2.3 มม</t>
  </si>
  <si>
    <t>10)</t>
  </si>
  <si>
    <t>บันได ST-03</t>
  </si>
  <si>
    <t>งานเบ็ดเตล็ด</t>
  </si>
  <si>
    <t>เปลือกหุ้มอาคาร</t>
  </si>
  <si>
    <t xml:space="preserve"> - ผนังอลูมิเนียมคอมโพสิต หนา 4 มม. ไส้กลาง FR เลือกสีภายหลัง พร้อมโครงเคร้าเหล็กทาสีกันสนิม ตามมาตรฐานผู้ผลิต</t>
  </si>
  <si>
    <t>ส่วนประกอบต่างๆในพื้นที่จอดรถ</t>
  </si>
  <si>
    <t xml:space="preserve"> - ตีเส้นจราจร</t>
  </si>
  <si>
    <t xml:space="preserve"> - สัญลักษณ์ที่จอดรถคนพิการ</t>
  </si>
  <si>
    <t>รวมรายการ 1.2</t>
  </si>
  <si>
    <t>ระบบท่อน้ำดี (CW)</t>
  </si>
  <si>
    <t>ท่อจ่ายน้ำประปา (PPR PIPE)</t>
  </si>
  <si>
    <t>ท่อจ่ายน้ำประปาฝังดิน (HDPE PIPE)</t>
  </si>
  <si>
    <t>GATE VALVE</t>
  </si>
  <si>
    <t>BUTTERFLY  VALVE</t>
  </si>
  <si>
    <t>STOP VALVE</t>
  </si>
  <si>
    <t>ACCESS CEILING OPENING</t>
  </si>
  <si>
    <t>0.30X0.30 m</t>
  </si>
  <si>
    <t>MODULATING FLOAT VALVE</t>
  </si>
  <si>
    <t>AUTOMATIC AIR VENT(AAV)</t>
  </si>
  <si>
    <t>WATER METER</t>
  </si>
  <si>
    <t>HOSE BIBB</t>
  </si>
  <si>
    <t>ระบบท่อระบายน้ำ (S,W,V,D)</t>
  </si>
  <si>
    <t>ท่อระบายน้ำ (PVC PIPE)</t>
  </si>
  <si>
    <t>ท่อระบายน้ำฝังดิน (HDPE PIPE)</t>
  </si>
  <si>
    <t>FLOOR DRAIN W/BELL-TRAP</t>
  </si>
  <si>
    <t>FLOOR DRAIN W/P-TRAP</t>
  </si>
  <si>
    <t>FLOOR CLEANOUT(FCO)</t>
  </si>
  <si>
    <t>CLEANOUT(CO)</t>
  </si>
  <si>
    <t>VENT TROUGH ROOF (VTR)</t>
  </si>
  <si>
    <t>ระบบท่อน้ำฝน</t>
  </si>
  <si>
    <t>ท่อระบายน้ำฝน (PVC PIPE)</t>
  </si>
  <si>
    <t>ท่อระบายน้ำฝนฝังดิน (HDPE PIPE)</t>
  </si>
  <si>
    <t>ROOF DRAIN</t>
  </si>
  <si>
    <t>CWP-1,2</t>
  </si>
  <si>
    <t>WATER PUMP W/CONCRETE BASE , SUPPORT ISOLATION, INSTALLATION, TEST &amp; COMMISSIONING</t>
  </si>
  <si>
    <t>BSP-1</t>
  </si>
  <si>
    <t>PACKAGE WASTEWATER TREATMENT W/STRUCTURE, FOUNDATION, WIRE ROPE, SUPPORT, PIPE &amp; VALVE, AIR PUMP &amp; BLOWER , ELECTRICAL, CONTROL PANEL, MANHOLE COVER (HEAVY), INSTALLATION, TEST &amp; COMMISSIONING</t>
  </si>
  <si>
    <t>PACKAGE WASTEWATER TREATMENT TANK FLOW RATE= 80 CU.M./DAY</t>
  </si>
  <si>
    <t>PACKAGE WASTEWATER TREATMENT TANK FLOW RATE= 10 CU.M./DAY</t>
  </si>
  <si>
    <t>PH TANK W/STRUCTURE, FOUNDATION, SUPPORT, PIPE &amp; VALVE, AIR PUMP &amp; BLOWER , METERING PUMP &amp; TANK, ELECTRICAL, PH CONTROLLER, CONTROL PANEL, MANHOLE COVER (HEAVY), INSTALLATION, TEST &amp; COMMISSIONING</t>
  </si>
  <si>
    <t>PH-TANK</t>
  </si>
  <si>
    <t>WATER STORAGE TANK (ON GROUND) W/VENT, UV COLOUR PAINT PROTECTION, SUPPORT, MANHOLE COVER, INSTALLATION</t>
  </si>
  <si>
    <t>ถังเก็บน้ำขนาด 25 CU.M</t>
  </si>
  <si>
    <r>
      <rPr>
        <b/>
        <sz val="16"/>
        <color indexed="8"/>
        <rFont val="TH SarabunPSK"/>
        <family val="2"/>
      </rPr>
      <t>หน่วยงานเจ้าของโครงการ</t>
    </r>
    <r>
      <rPr>
        <sz val="16"/>
        <color indexed="8"/>
        <rFont val="TH SarabunPSK"/>
        <family val="2"/>
      </rPr>
      <t xml:space="preserve">  องค์การเภสัชกรรม</t>
    </r>
  </si>
  <si>
    <r>
      <t xml:space="preserve">หน่วยงานออกแบบและประมาณราคา  แผนก </t>
    </r>
    <r>
      <rPr>
        <sz val="16"/>
        <color indexed="8"/>
        <rFont val="TH SarabunPSK"/>
        <family val="2"/>
      </rPr>
      <t>ออกแบบและพัฒนาอุตสาหกรรม</t>
    </r>
    <r>
      <rPr>
        <b/>
        <sz val="16"/>
        <color indexed="8"/>
        <rFont val="TH SarabunPSK"/>
        <family val="2"/>
      </rPr>
      <t xml:space="preserve">  กอง </t>
    </r>
    <r>
      <rPr>
        <sz val="16"/>
        <color indexed="8"/>
        <rFont val="TH SarabunPSK"/>
        <family val="2"/>
      </rPr>
      <t>วิศวกรรม</t>
    </r>
    <r>
      <rPr>
        <b/>
        <sz val="16"/>
        <color indexed="8"/>
        <rFont val="TH SarabunPSK"/>
        <family val="2"/>
      </rPr>
      <t xml:space="preserve">   ฝ่าย </t>
    </r>
    <r>
      <rPr>
        <sz val="16"/>
        <color indexed="8"/>
        <rFont val="TH SarabunPSK"/>
        <family val="2"/>
      </rPr>
      <t>เทคโนโลยีและวิศวกรรม</t>
    </r>
    <r>
      <rPr>
        <b/>
        <sz val="16"/>
        <color indexed="8"/>
        <rFont val="TH SarabunPSK"/>
        <family val="2"/>
      </rPr>
      <t xml:space="preserve"> </t>
    </r>
  </si>
  <si>
    <t>งานระบบไฟฟ้าแรงสูง</t>
  </si>
  <si>
    <t>Hight Volt Equipment</t>
  </si>
  <si>
    <t>Lot</t>
  </si>
  <si>
    <t xml:space="preserve">Termination Outdoor Type For HV. Cable </t>
  </si>
  <si>
    <t>Include</t>
  </si>
  <si>
    <t>Hight Volt Cable</t>
  </si>
  <si>
    <t>THW 95 MM6</t>
  </si>
  <si>
    <t>m.</t>
  </si>
  <si>
    <t xml:space="preserve"> 4"   RSC.</t>
  </si>
  <si>
    <t>CABLE LADDER 20cm. Hot Dip Galvanized</t>
  </si>
  <si>
    <t xml:space="preserve"> HDPE. 110mm.</t>
  </si>
  <si>
    <t xml:space="preserve"> Accessories</t>
  </si>
  <si>
    <t>ACC.</t>
  </si>
  <si>
    <t xml:space="preserve"> ตู้เมนไฟฟ้าและอุปกรณ์ไฟฟ้า</t>
  </si>
  <si>
    <t>ตู้เมนไฟฟ้า</t>
  </si>
  <si>
    <t xml:space="preserve"> MDB21-1-1.PANEL</t>
  </si>
  <si>
    <t xml:space="preserve"> MDB21-1-1.PANEL 
 (TIS Standard Form 2b)
  - Cabinet, Busbar
  - Wiering Control &amp; Accessory
  </t>
  </si>
  <si>
    <t xml:space="preserve"> SPD Type B+C</t>
  </si>
  <si>
    <t xml:space="preserve"> Digital Meter</t>
  </si>
  <si>
    <t>CB 50AT/100AF 3P 15KA</t>
  </si>
  <si>
    <t xml:space="preserve"> MCCB 400AT/400AF 3P 25kA</t>
  </si>
  <si>
    <t xml:space="preserve"> MCCB 300AT/400AF 3P 25kA</t>
  </si>
  <si>
    <t xml:space="preserve"> MCCB 250AT/250AF 3P 25kA</t>
  </si>
  <si>
    <t xml:space="preserve"> MCCB 16-100AT/100AF 3P 25kA</t>
  </si>
  <si>
    <t xml:space="preserve"> Power Factor Controller 6 Step</t>
  </si>
  <si>
    <t xml:space="preserve"> Capacitor 50kVar 525Vac</t>
  </si>
  <si>
    <t xml:space="preserve"> Magnetic Contactor  </t>
  </si>
  <si>
    <t>EMDB21-1-1.PANEL</t>
  </si>
  <si>
    <t xml:space="preserve"> EMDB21-1-1.PANEL 
 (TIS Standard Form 2b)
  - Cabinet, Busbar
  - Wiering Control &amp; Accessory
  </t>
  </si>
  <si>
    <t xml:space="preserve"> ATS 4P 300AT 50kA
 Automatic Transfer Switch</t>
  </si>
  <si>
    <t xml:space="preserve"> MCCB 150AT/250AF 3P 25kA</t>
  </si>
  <si>
    <t>DB21-1-1.PANEL</t>
  </si>
  <si>
    <t xml:space="preserve">DB21-1-1.PANEL 
  - Cabinet, Busbar
  - Wiering Control &amp; Accessory
  </t>
  </si>
  <si>
    <t>DB21-1-2.PANEL</t>
  </si>
  <si>
    <t>EDB21-1-1.PANEL</t>
  </si>
  <si>
    <t xml:space="preserve">EDB-1-1.PANEL
  - Cabinet, Busbar
  - Wiering Control &amp; Accessory
  </t>
  </si>
  <si>
    <t>CB-WWTP-1.PANEL</t>
  </si>
  <si>
    <t xml:space="preserve">CB-WWTP-1.PANEL
  - Cabinet, Busbar
  - Wiering Control &amp; Accessory
  </t>
  </si>
  <si>
    <t>CB-WWTP-2.PANEL</t>
  </si>
  <si>
    <t xml:space="preserve">CB-WWTP-2.PANEL
  - Cabinet, Busbar
  - Wiering Control &amp; Accessory
  </t>
  </si>
  <si>
    <t xml:space="preserve"> MCCB 16-100AT/100AF 2P 25kA</t>
  </si>
  <si>
    <t>EDB21-1-2(For Fire Pump System).PANEL</t>
  </si>
  <si>
    <t xml:space="preserve">EDB21-1-2.PANEL
  - Cabinet, Busbar
  - Wiering Control &amp; Accessory
  </t>
  </si>
  <si>
    <t>EDB21-7-1.PANEL</t>
  </si>
  <si>
    <t xml:space="preserve">EDB21-7-1.PANEL
  - Cabinet, Busbar
  - Wiering Control &amp; Accessory
  </t>
  </si>
  <si>
    <t>EDB21-7-2.PANEL</t>
  </si>
  <si>
    <t xml:space="preserve">EDB21-7-2.PANEL
  - Cabinet, Busbar
  - Wiering Control &amp; Accessory
  </t>
  </si>
  <si>
    <t xml:space="preserve"> Load Center 36 CCT (250A) Main Breaker</t>
  </si>
  <si>
    <t xml:space="preserve"> Load Center 30 CCT (100A) Main Breaker</t>
  </si>
  <si>
    <t xml:space="preserve"> Load Center 18 CCT (100A) Main Breaker</t>
  </si>
  <si>
    <t xml:space="preserve"> MCCB 100-160AT/250AF 3P 30kA</t>
  </si>
  <si>
    <t xml:space="preserve"> MCCB 100AT/100AF 3P 25kA</t>
  </si>
  <si>
    <t xml:space="preserve"> MCCB 30-50AT/100AF 3P 25kA</t>
  </si>
  <si>
    <t xml:space="preserve"> MCB 20,25,32 AT 3P 6kA</t>
  </si>
  <si>
    <t xml:space="preserve"> MCB 16,20,32 AT 1P 6kA</t>
  </si>
  <si>
    <t xml:space="preserve"> RCD 16,20,32 AT 1P 6kA 30mA.</t>
  </si>
  <si>
    <t>รวมรายการ 2</t>
  </si>
  <si>
    <t xml:space="preserve"> Grounding &amp; Lighnig Systems </t>
  </si>
  <si>
    <t>LIGHTING (ปรับปรุง)</t>
  </si>
  <si>
    <t xml:space="preserve">Air Terminals
 (Aluminium Wire Ø 16 mm. 
L=1000 mm.with support .)
</t>
  </si>
  <si>
    <t>GROUND ROD</t>
  </si>
  <si>
    <t xml:space="preserve">Hot Dip Galvanized steel wire Ø 8 mm. </t>
  </si>
  <si>
    <t>Aluminium Tape Conductor 25x3 mm.</t>
  </si>
  <si>
    <t>Copper Earth Point</t>
  </si>
  <si>
    <t>Solid Copper Conductor wire Ø 8 mm.</t>
  </si>
  <si>
    <t>Power Ground Station</t>
  </si>
  <si>
    <t>รวมรายการ 3</t>
  </si>
  <si>
    <t>LIGHTING, RECEPTACLE &amp; SWITCH</t>
  </si>
  <si>
    <t>LED High Bay
Size : ≥ 200 mm. 
Lamp : LED 30W : ≥ 3,500 lm./Lamp</t>
  </si>
  <si>
    <t>Type 2 LED Recessed Luminaires (Prismatic)
Size : 300x1200 mm. 
Lamp : LED T8  2x18W : ≥ 2,500 lm./Lamp</t>
  </si>
  <si>
    <t>Type 3 LED Surface Luminaires (Prismatic)  
Size : 300x1200 mm. 
Lamp : LED T8  2x18W : ≥ 2,500 lm./Lamp</t>
  </si>
  <si>
    <t>Type 5 Batten Type 
Size : 600 mm.
Lamp : LED T8  1x10W : ≥ 1,000 lm./Lamp</t>
  </si>
  <si>
    <t>Type 6 Batten Type 
Size : 1200 mm.
Lamp : LED T8  1x18W : ≥ 2,500 lm./Lamp</t>
  </si>
  <si>
    <t>Type 7 Batten Type 
Size : 1200 mm.
Lamp : LED T8  2x18W : ≥ 2,500 lm./Lamp</t>
  </si>
  <si>
    <t>Type 9 Water Proof  
Size : 1200 mm.
Lamp : LED T8  2x18W : ≥ 2,500 lm./Lamp</t>
  </si>
  <si>
    <t>Type 10 Recessed Square Downlight 
Size : ≥ 110x110 mm.
Lamp : LED Bulb : E27 1x8W : ≥ 800lm./Lamp</t>
  </si>
  <si>
    <t xml:space="preserve">Type 11 Surface Square Downlight 
Size : ≥ 100x100 mm.
Lamp : LED Bulb : E27 1x8W : ≥ 800lm./Lamp </t>
  </si>
  <si>
    <t xml:space="preserve"> Single Switch 1 Gang</t>
  </si>
  <si>
    <t xml:space="preserve"> Single Switch 2 Gang</t>
  </si>
  <si>
    <t xml:space="preserve"> Two Way Switch 1 Gang</t>
  </si>
  <si>
    <t xml:space="preserve"> Two Way Switch 2 Gang</t>
  </si>
  <si>
    <t xml:space="preserve"> FAN SWITCH With LAMP STATUS 16A 230Vac</t>
  </si>
  <si>
    <t xml:space="preserve"> Single Receptacle 2P+G</t>
  </si>
  <si>
    <t xml:space="preserve"> Duplex Receptacle 2P+G</t>
  </si>
  <si>
    <t xml:space="preserve"> Duplex Receptacle 2P+G  (Water Proof)</t>
  </si>
  <si>
    <t xml:space="preserve"> Duplex Receptacle 2P+G   
 Red color (Emer line Form Gen)</t>
  </si>
  <si>
    <t>รวมรายการ 4</t>
  </si>
  <si>
    <t>LIGHTING CONTROL</t>
  </si>
  <si>
    <t xml:space="preserve"> ECP1.Panel                      </t>
  </si>
  <si>
    <t>THW 95 MM12</t>
  </si>
  <si>
    <t xml:space="preserve"> Control Unit</t>
  </si>
  <si>
    <t xml:space="preserve"> Panel &amp; Accessories                       </t>
  </si>
  <si>
    <t xml:space="preserve"> 8 channel Relay Unit  10A/ch.               </t>
  </si>
  <si>
    <t xml:space="preserve"> Power Supply Unit       </t>
  </si>
  <si>
    <t xml:space="preserve"> E/LCP2.Panel                    </t>
  </si>
  <si>
    <t xml:space="preserve"> E/LCP3.Panel                    </t>
  </si>
  <si>
    <t xml:space="preserve"> E/LCP4.Panel                    </t>
  </si>
  <si>
    <t xml:space="preserve"> E/LCP5.Panel                    </t>
  </si>
  <si>
    <t xml:space="preserve"> E/LCP6.Panel                    </t>
  </si>
  <si>
    <t xml:space="preserve"> E/LCP7.Panel                    </t>
  </si>
  <si>
    <t xml:space="preserve"> Local Switch</t>
  </si>
  <si>
    <t xml:space="preserve"> 2 Key input Unit</t>
  </si>
  <si>
    <t xml:space="preserve"> 4 Key input Unit</t>
  </si>
  <si>
    <t xml:space="preserve"> Cable &amp; Conduit</t>
  </si>
  <si>
    <t>Raceway</t>
  </si>
  <si>
    <t xml:space="preserve"> UTP CAT 6</t>
  </si>
  <si>
    <t xml:space="preserve"> 1/2"  EMT.</t>
  </si>
  <si>
    <t xml:space="preserve"> Connecting System &amp; Accessories </t>
  </si>
  <si>
    <t>รวมรายการ 5</t>
  </si>
  <si>
    <t>EMERGENCY LIGHT  SYSTEM</t>
  </si>
  <si>
    <t xml:space="preserve"> Exit Light 1x10W. LED Lamp
 Display 1 Side (2 Hour Operated (Min)</t>
  </si>
  <si>
    <t xml:space="preserve"> Exit Light 1x10W. LED Lamp
 Display 2 Side (2 Hour Operated (Min)</t>
  </si>
  <si>
    <t xml:space="preserve"> Exit Light 1x10W. LED Lamp "EXIT"
 Display 1 Side (2 Hour Operated (Min)</t>
  </si>
  <si>
    <t xml:space="preserve"> Remote Lamp Ceiling Type 
 LED 2x9 W 12Vdc </t>
  </si>
  <si>
    <t xml:space="preserve"> Fire Host Light LED 15W. Lamp
 (Battery Back Up ≥ 2 hrs.) With Receptacle 2P+E</t>
  </si>
  <si>
    <t xml:space="preserve">Central Batterry With Receptacle 230Vac 50Hz Output 12Vdc  450 Watts (Battery Back Up &gt; 2 hrs.) </t>
  </si>
  <si>
    <t xml:space="preserve">Central Batterry With Receptacle 230Vac 50Hz Output 12Vdc  250 Watts (Battery Back Up &gt; 2 hrs.) </t>
  </si>
  <si>
    <t xml:space="preserve">Central Batterry With Receptacle 230Vac 50Hz Output 12Vdc  180 Watts (Battery Back Up &gt; 2 hrs.) </t>
  </si>
  <si>
    <t>FRC 1C-2.5 Sq.mm</t>
  </si>
  <si>
    <t>THW 95 MM11</t>
  </si>
  <si>
    <t xml:space="preserve"> 3/4"     IMC</t>
  </si>
  <si>
    <t>รวมรายการ 6</t>
  </si>
  <si>
    <t xml:space="preserve">Cable </t>
  </si>
  <si>
    <t>WIRING</t>
  </si>
  <si>
    <t xml:space="preserve"> CV-FD 0.6/1kV 240 Sq.mm</t>
  </si>
  <si>
    <t>THW 95 MM9</t>
  </si>
  <si>
    <t xml:space="preserve"> CV-FD 0.6/1kV 185 Sq.mm</t>
  </si>
  <si>
    <t>THW 95 MM10</t>
  </si>
  <si>
    <t xml:space="preserve"> CV-FD 0.6/1kV 70 Sq.mm</t>
  </si>
  <si>
    <t xml:space="preserve"> CV-FD 0.6/1kV 25 Sq.mm</t>
  </si>
  <si>
    <t xml:space="preserve"> CV-FD 0.6/1kV 16 Sq.mm</t>
  </si>
  <si>
    <t xml:space="preserve"> FRC 0.6/1kV 1C-35 Sq.mm</t>
  </si>
  <si>
    <t xml:space="preserve"> FRC 0.6/1kV 1C-10 Sq.mm</t>
  </si>
  <si>
    <t xml:space="preserve"> FRC 0.6/1kV 1C-6 Sq.mm</t>
  </si>
  <si>
    <t xml:space="preserve"> FRC 0.6/1kV 1C-4 Sq.mm</t>
  </si>
  <si>
    <t xml:space="preserve"> IEC01 50 Sq.mm</t>
  </si>
  <si>
    <t>THW 95 MM8</t>
  </si>
  <si>
    <t xml:space="preserve"> IEC01 16 Sq.mm</t>
  </si>
  <si>
    <t>THW 95 MM7</t>
  </si>
  <si>
    <t xml:space="preserve"> IEC01 10 Sq.mm</t>
  </si>
  <si>
    <t xml:space="preserve"> IEC01 6 Sq.mm</t>
  </si>
  <si>
    <t xml:space="preserve"> IEC01 4 Sq.mm</t>
  </si>
  <si>
    <t xml:space="preserve"> IEC01 2.5 Sq.mm</t>
  </si>
  <si>
    <t xml:space="preserve"> Cable Lug &amp; Accessories</t>
  </si>
  <si>
    <t>รวมรายการ 7</t>
  </si>
  <si>
    <t>Raceway &amp; Conduit</t>
  </si>
  <si>
    <t xml:space="preserve"> Cable Tray 400x100 T=2.0mm. (HDG.)
 With Cover 1.6 mm.</t>
  </si>
  <si>
    <t xml:space="preserve"> Cable Tray 300x100 T=2.0mm. (HDG.)
 With Cover 1.6 mm.</t>
  </si>
  <si>
    <t xml:space="preserve"> Wireway 200x100 T=1.6mm. (HDG.)</t>
  </si>
  <si>
    <t xml:space="preserve"> 3 1/2"   IMC</t>
  </si>
  <si>
    <t xml:space="preserve"> 2"        IMC</t>
  </si>
  <si>
    <t xml:space="preserve"> 1 1/2"   IMC</t>
  </si>
  <si>
    <t xml:space="preserve"> 1"        IMC</t>
  </si>
  <si>
    <t xml:space="preserve"> 1/2"     IMC</t>
  </si>
  <si>
    <t xml:space="preserve"> 1/2"     EMT</t>
  </si>
  <si>
    <t xml:space="preserve"> Support and  Accessories</t>
  </si>
  <si>
    <t>รวมรายการ 8</t>
  </si>
  <si>
    <t>Fire Alarm Systems</t>
  </si>
  <si>
    <t xml:space="preserve"> Fire Alarm Control Panel 
 - LCD Backlit Display, Power Supply
 - Telephone Central &amp; Local Telephone Handset</t>
  </si>
  <si>
    <t xml:space="preserve"> GRAPHIC ANNUNCIATOR FOR FIRE ALARM
 Size A3</t>
  </si>
  <si>
    <t xml:space="preserve"> - Photoelectir Smoke Detector</t>
  </si>
  <si>
    <t xml:space="preserve"> GRAPHIC ANNUNCIATOR FOR FIRE PROTECTION
 Size A3</t>
  </si>
  <si>
    <t xml:space="preserve"> Box Module Panel With wiring &amp; Terminal</t>
  </si>
  <si>
    <t xml:space="preserve"> Fault Isolator Module</t>
  </si>
  <si>
    <t xml:space="preserve"> Addressable Control Module 
 For Zone Telephone</t>
  </si>
  <si>
    <t xml:space="preserve"> Addressable Control Module
 For Alarm Bell</t>
  </si>
  <si>
    <t xml:space="preserve"> Addressable 2-Wire detector Module
 For Smoke Detector</t>
  </si>
  <si>
    <t xml:space="preserve"> Monitor Module 
 For Supervisory , Flow Switch</t>
  </si>
  <si>
    <t xml:space="preserve"> Addressable Control Relay Module 
 For LIFT,Pressure Life</t>
  </si>
  <si>
    <t xml:space="preserve"> Photoelectric Smoke Detector</t>
  </si>
  <si>
    <t xml:space="preserve"> Rate-of-Ries Heat Detector</t>
  </si>
  <si>
    <t xml:space="preserve"> - Rate-of-Ries Heat Detector</t>
  </si>
  <si>
    <t xml:space="preserve"> Stobe light</t>
  </si>
  <si>
    <t xml:space="preserve"> Manual Station</t>
  </si>
  <si>
    <t xml:space="preserve"> Bell 6"</t>
  </si>
  <si>
    <t xml:space="preserve"> Fire Phone Outlet</t>
  </si>
  <si>
    <t xml:space="preserve"> 1.0 Sq.mm. TWISTPAIR/SHIELD</t>
  </si>
  <si>
    <t xml:space="preserve"> TIEV 4Cx0.65 Sq.mm</t>
  </si>
  <si>
    <t xml:space="preserve"> - สาย  VAF 2x2.5 Sq.mm</t>
  </si>
  <si>
    <t xml:space="preserve"> IEC01 1.5 Sq.mm</t>
  </si>
  <si>
    <t xml:space="preserve"> - THW 2.5 Sq.mm</t>
  </si>
  <si>
    <t xml:space="preserve"> FRC. 2.5 Sq.mm</t>
  </si>
  <si>
    <t xml:space="preserve"> 1/2"  EMT</t>
  </si>
  <si>
    <t>รวมรายการ 9</t>
  </si>
  <si>
    <t xml:space="preserve"> TELPHONE &amp; COMPUETR SYSTEM</t>
  </si>
  <si>
    <t xml:space="preserve"> เต้ารับคอมพิวเตอร์ RJ-45 Modular Type</t>
  </si>
  <si>
    <t xml:space="preserve"> 6C Fiber Optic Single mode</t>
  </si>
  <si>
    <t xml:space="preserve"> UTP Cat 6</t>
  </si>
  <si>
    <t xml:space="preserve"> 1"     IMC</t>
  </si>
  <si>
    <t xml:space="preserve"> 3/4"  IMC</t>
  </si>
  <si>
    <t xml:space="preserve"> 1"     EMT</t>
  </si>
  <si>
    <t xml:space="preserve"> 3/4"     EMT</t>
  </si>
  <si>
    <t>รวมรายการ 10</t>
  </si>
  <si>
    <t>รวมรายการ 11</t>
  </si>
  <si>
    <t>SOUND SYSTEMS</t>
  </si>
  <si>
    <t>Wide Range Speaker 15 W.</t>
  </si>
  <si>
    <t>Ceiling Mount Speaker 6" (6w 100Vline)</t>
  </si>
  <si>
    <t>Volume Control 30 W.</t>
  </si>
  <si>
    <t>Volume Control 12 W.</t>
  </si>
  <si>
    <t>VTF 2Cx1.5 Sq.mm.</t>
  </si>
  <si>
    <t xml:space="preserve"> งานแก้ไขและเชื่อมต่อระบบ Sound ระบเดิม</t>
  </si>
  <si>
    <t>รวมรายการ 12</t>
  </si>
  <si>
    <t>งานรื้อถอนและงานอื่นๆของระบบไฟฟ้าเดิม</t>
  </si>
  <si>
    <t>งานรื้อถอนสายท่อไฟฟ้าอาคารอำนวยการ</t>
  </si>
  <si>
    <t>งานรื้อถอนสายท่อไฟฟ้าระบบบำบัดน้ำเสีย</t>
  </si>
  <si>
    <t>งานเชื่อมต่อระบบไฟฟ้าของเดิม</t>
  </si>
  <si>
    <t xml:space="preserve"> Network Switch 24 Port With PoE</t>
  </si>
  <si>
    <t xml:space="preserve"> Patch Panel 24 Port </t>
  </si>
  <si>
    <t xml:space="preserve"> Rack 9U 19" &amp; Accessories </t>
  </si>
  <si>
    <t xml:space="preserve"> UPS 1 kVA.</t>
  </si>
  <si>
    <t>Remote Microphone (Call Station)</t>
  </si>
  <si>
    <t>Central Control Unit
 - Voice System</t>
  </si>
  <si>
    <t>Power Amplifier ≥480W.</t>
  </si>
  <si>
    <t>Speaker Selector &amp; Monitor Panel</t>
  </si>
  <si>
    <t>Power Supply Manager &amp; Battery</t>
  </si>
  <si>
    <t>ตร.ฟ.</t>
  </si>
  <si>
    <t xml:space="preserve"> ตู้ควบคุมไฟฟ้า</t>
  </si>
  <si>
    <t>ACP21-7-1.PANEL</t>
  </si>
  <si>
    <t xml:space="preserve">ACP21-7-1.PANEL 
  - Cabinet, Busbar
  - Wiering Control &amp; Accessory
  </t>
  </si>
  <si>
    <t xml:space="preserve"> Starter Motor (DOL)</t>
  </si>
  <si>
    <t xml:space="preserve"> Duct Smoke Detector</t>
  </si>
  <si>
    <t>Remote Control Panel.ACP21-7-1</t>
  </si>
  <si>
    <t xml:space="preserve">Remote Control Panel.ACP21-7-1
  - Cabinet, Busbar
  - Wiering Control &amp; Accessory
  </t>
  </si>
  <si>
    <t>EX21-1-1.PANEL</t>
  </si>
  <si>
    <t xml:space="preserve">EX21-1-1.PANEL
  - Cabinet, Busbar
  - Wiering Control &amp; Accessory
  </t>
  </si>
  <si>
    <t xml:space="preserve"> MCCB 10-16AT/63AF 2P 15kA.</t>
  </si>
  <si>
    <t>EX21-1-2.PANEL</t>
  </si>
  <si>
    <t xml:space="preserve">EX21-1-2.PANEL
  - Cabinet, Busbar
  - Wiering Control &amp; Accessory
  </t>
  </si>
  <si>
    <t>รวมรายการ หมวดงานระบบปรับอากาศและระบายอากาศ</t>
  </si>
  <si>
    <t>7PAF-1</t>
  </si>
  <si>
    <t xml:space="preserve"> MCCB 800AT/1000AF 3P 50kA</t>
  </si>
  <si>
    <t xml:space="preserve"> MCCB 600AT/1000AF 3P 50kA</t>
  </si>
  <si>
    <t xml:space="preserve"> MCCB 160AT/250AF 3P 36kA</t>
  </si>
  <si>
    <t xml:space="preserve"> MDB21-1.PANEL (Outdoor)</t>
  </si>
  <si>
    <t xml:space="preserve">Transformer 1000 kVA. Oil Type
3P 4W, 22 kV./230-400V. 50Hz. (Low loss)
Oil Immersed Hermatically Sealed Type
TAP -4x2.5%, Z=4% With Cable box on Platform
</t>
  </si>
  <si>
    <t xml:space="preserve"> MDB21-1.PANEL 
 (TIS Standard Form 2b)
  - Cabinet, Busbar
  - Wiering Control &amp; Accessory
  - Outdoor IP54</t>
  </si>
  <si>
    <t>Load Center &amp; CB BOX</t>
  </si>
  <si>
    <t>Safety Switch</t>
  </si>
  <si>
    <t xml:space="preserve"> Safety Swith 3P 30A "NEMA Type 3R"</t>
  </si>
  <si>
    <t xml:space="preserve"> Safety Swith 2P 30A "NEMA Type 3R"</t>
  </si>
  <si>
    <t xml:space="preserve"> SAC 50 Sq.mm 25kV.</t>
  </si>
  <si>
    <t xml:space="preserve"> เต้ารับโทรศัพท์ RJ-45 Modular Type</t>
  </si>
  <si>
    <t xml:space="preserve"> MCCB 15-100AT/100AF 2P 25kA</t>
  </si>
  <si>
    <t xml:space="preserve"> Load Center 24 CCT (100A) Main Breaker</t>
  </si>
  <si>
    <t>MCC21-1-1 PANEL</t>
  </si>
  <si>
    <t>MCC21-1-1 PANEL
  - Cabinet, Busbar
  - Wiering Control &amp; Accessory</t>
  </si>
  <si>
    <t xml:space="preserve"> Starter Motor (Y-D)</t>
  </si>
  <si>
    <t xml:space="preserve"> Motor Circuit Breaker</t>
  </si>
  <si>
    <t xml:space="preserve"> Tower Light 3ชั้น </t>
  </si>
  <si>
    <t>Remote Control Panel.BSP</t>
  </si>
  <si>
    <t xml:space="preserve">Remote Control Panel.BSP
  - Cabinet, Busbar
  - Wiering Control &amp; Accessory
  </t>
  </si>
  <si>
    <t xml:space="preserve"> FRC 0.6/1kV 1C-2.5 Sq.mm</t>
  </si>
  <si>
    <t xml:space="preserve"> OPVC 6x1.5 Sq.mm.</t>
  </si>
  <si>
    <t>งานรื้อถอน</t>
  </si>
  <si>
    <t>รื้อถอนโครงสร้างเหล็กหลังคาคลุมจอดรถ (ของเดิม)</t>
  </si>
  <si>
    <t>รื้อกอง</t>
  </si>
  <si>
    <t>รื้อถอนวัสดุมุงหลังคาคลุมจอดรถ (ของเดิม)</t>
  </si>
  <si>
    <t>รื้อถอนพื้น คสล. วางบนดิน (ของเดิม)</t>
  </si>
  <si>
    <t>รื้อขนไป</t>
  </si>
  <si>
    <t>รวมรายการ 1.9</t>
  </si>
  <si>
    <t xml:space="preserve"> Cable Tray 700x100 T=2.0mm. (HDG.)
 With Cover 1.6 mm.</t>
  </si>
  <si>
    <t>เงินล่วงหน้าจ่าย……………..…15..…………………..%</t>
  </si>
  <si>
    <t xml:space="preserve"> ACB 1800AT/2000AF 3P 50kA
 -Drawout Typee &amp; Ground Fault Protection
 -Shunt Release &amp; Undervoltage with time  delay unit</t>
  </si>
  <si>
    <t xml:space="preserve"> MCCB 600AT/800AF 3P 50kA
 -Shunt Release &amp; Undervoltage with time  delay unit</t>
  </si>
  <si>
    <t>CAP BANK</t>
  </si>
  <si>
    <t xml:space="preserve"> - หมอนคสล.กันรถหยุดสำเร็จรูป 150x125x2000 มม</t>
  </si>
  <si>
    <t>Tower Crane (ค่าติดตั้งและรื้อถอน)</t>
  </si>
  <si>
    <t>ทดสอบ Boring Test (36-40 ม.)</t>
  </si>
  <si>
    <t>เหล็ก RB 9 mm.(SD.24)</t>
  </si>
  <si>
    <t>เหล็ก DB 12 mm.(SD.40)</t>
  </si>
  <si>
    <t>เหล็ก DB 16 mm.(SD.40)</t>
  </si>
  <si>
    <t>เสาเข็มรูปตัว ไอ 0.18x0.18x8.0 m.</t>
  </si>
  <si>
    <t>ตัดหัวเสาเข็ม "เสาเข็มรูปตัว ไอ 0.18x0.18x8.0 m.</t>
  </si>
  <si>
    <t xml:space="preserve"> - ราวเหล็กกันที่จอดรถมอเตอร์ไซด์</t>
  </si>
  <si>
    <t>รวมรายการ 1.10</t>
  </si>
  <si>
    <t>หลังคาคลุมโถงบันได (ชั้น 7B)</t>
  </si>
  <si>
    <t>เหล็ก DB 25 mm.(SD.40)</t>
  </si>
  <si>
    <t>WF-400x200x8x13 mm.(66 Kg/m.)</t>
  </si>
  <si>
    <t>WF-200x200x8x12 mm.(49.9 Kg/m.)</t>
  </si>
  <si>
    <t>เเผ่นพื้นสำเร็จรูปท้องเรียบ กว้าง 35 Cm.หนา 5 Cm.รับนํ้าหนักบรรทุกปลอดภัย ไม่น้อยกว่า 200 Kg/m</t>
  </si>
  <si>
    <t>Wire Mesh Dia.4 mm.@0.20 m.</t>
  </si>
  <si>
    <t>เหล็ก DB 20 mm.(SD.40)</t>
  </si>
  <si>
    <t>เหล็ก DB 28 mm.(SD.40)</t>
  </si>
  <si>
    <t>เหล็ก DB 10 mm.(SD.40)</t>
  </si>
  <si>
    <t>Waterproof Membrane 4.0 mm.thk.</t>
  </si>
  <si>
    <t xml:space="preserve">Tower Crane (ค่าติดตั้งและรื้อถอน) </t>
  </si>
  <si>
    <t>HV.Equipment (PEA. SD.) HV.Equipment 
งานเชื่อมต่อแรงสูง&amp;ค่าแรงติดตั้งพร้อมปักเสา</t>
  </si>
  <si>
    <t>Yard For Transformer (PEA. SD.)</t>
  </si>
  <si>
    <t xml:space="preserve"> XLPE 35 Sq.mm 24kV.</t>
  </si>
  <si>
    <t xml:space="preserve"> Circuit Breaker Box
 - MCCB 16-100AT/100AF 3P 25kA.</t>
  </si>
  <si>
    <t>IEC01 120 Sq.mm</t>
  </si>
  <si>
    <t>Bare Copper 120 Sq.mm</t>
  </si>
  <si>
    <t>Ground 5/8"x10Ft</t>
  </si>
  <si>
    <t>Concrete Ground Pit</t>
  </si>
  <si>
    <t>PVC 25 mm.</t>
  </si>
  <si>
    <t>LIGHTING</t>
  </si>
  <si>
    <t>RECEPTACLE &amp; SWITCH</t>
  </si>
  <si>
    <t>Cable &amp; Conduit</t>
  </si>
  <si>
    <t xml:space="preserve"> CV-FD 0.6/1kV 300 Sq.mm</t>
  </si>
  <si>
    <t xml:space="preserve"> CV-FD 0.6/1kV 50 Sq.mm</t>
  </si>
  <si>
    <t xml:space="preserve"> NYY 1C-70 Sq.mm</t>
  </si>
  <si>
    <t xml:space="preserve"> 4"   IMC</t>
  </si>
  <si>
    <t xml:space="preserve"> ManHole,Support and  Accessories</t>
  </si>
  <si>
    <t>VCT 2Cx1.5 Sq.mm.</t>
  </si>
  <si>
    <t xml:space="preserve"> HDPE. 40mm.</t>
  </si>
  <si>
    <t>Handhole and Accessories</t>
  </si>
  <si>
    <t xml:space="preserve"> IEC53 2C-1.5/G Sq.mm</t>
  </si>
  <si>
    <t xml:space="preserve"> F1 - พื้นคสล.ผิวขัดมัน (ติดตั้งตามมาตรฐานผู้ผลิต)</t>
  </si>
  <si>
    <t xml:space="preserve"> - ตีเส้นลูกศรขึ้นลงทางลาด</t>
  </si>
  <si>
    <t>Media. Player</t>
  </si>
  <si>
    <t xml:space="preserve">ขนย้ายดินเสาเข็มเจาะ </t>
  </si>
  <si>
    <t>571.03/17.6</t>
  </si>
  <si>
    <t>L-50x50x3 mm.</t>
  </si>
  <si>
    <t>RT-75x45x2.3 mm.</t>
  </si>
  <si>
    <t>เสาเข็มรูปตัว ไอ 0.18x0.18x6.0 m.</t>
  </si>
  <si>
    <t>รวมค่าวัสดุ + ค่าแรง (ลำดับ 1-6)</t>
  </si>
  <si>
    <r>
      <rPr>
        <b/>
        <sz val="16"/>
        <rFont val="TH SarabunPSK"/>
        <family val="2"/>
      </rPr>
      <t>□   ประเภทงาน</t>
    </r>
    <r>
      <rPr>
        <sz val="16"/>
        <rFont val="TH SarabunPSK"/>
        <family val="2"/>
      </rPr>
      <t xml:space="preserve">   </t>
    </r>
  </si>
  <si>
    <r>
      <rPr>
        <b/>
        <sz val="16"/>
        <rFont val="TH SarabunPSK"/>
        <family val="2"/>
      </rPr>
      <t>□   เจ้าของอาคาร</t>
    </r>
    <r>
      <rPr>
        <sz val="16"/>
        <rFont val="TH SarabunPSK"/>
        <family val="2"/>
      </rPr>
      <t xml:space="preserve">   </t>
    </r>
  </si>
  <si>
    <r>
      <rPr>
        <b/>
        <sz val="16"/>
        <rFont val="TH SarabunPSK"/>
        <family val="2"/>
      </rPr>
      <t>□   สถานที่ก่อสร้าง</t>
    </r>
    <r>
      <rPr>
        <sz val="16"/>
        <rFont val="TH SarabunPSK"/>
        <family val="2"/>
      </rPr>
      <t xml:space="preserve">  </t>
    </r>
  </si>
  <si>
    <r>
      <rPr>
        <b/>
        <sz val="16"/>
        <rFont val="TH SarabunPSK"/>
        <family val="2"/>
      </rPr>
      <t>□   หน่วยงานออกแบบ</t>
    </r>
    <r>
      <rPr>
        <sz val="16"/>
        <rFont val="TH SarabunPSK"/>
        <family val="2"/>
      </rPr>
      <t xml:space="preserve">   </t>
    </r>
  </si>
  <si>
    <r>
      <t xml:space="preserve">แผนกออกแบบและพัฒนาอุตสาหกรรม  </t>
    </r>
    <r>
      <rPr>
        <b/>
        <sz val="16"/>
        <rFont val="TH SarabunPSK"/>
        <family val="2"/>
      </rPr>
      <t>กอง</t>
    </r>
    <r>
      <rPr>
        <sz val="16"/>
        <rFont val="TH SarabunPSK"/>
        <family val="2"/>
      </rPr>
      <t xml:space="preserve"> วิศวกรรม  </t>
    </r>
    <r>
      <rPr>
        <b/>
        <sz val="16"/>
        <rFont val="TH SarabunPSK"/>
        <family val="2"/>
      </rPr>
      <t>ฝ่าย</t>
    </r>
    <r>
      <rPr>
        <sz val="16"/>
        <rFont val="TH SarabunPSK"/>
        <family val="2"/>
      </rPr>
      <t xml:space="preserve"> เทคโนโลยีและวิศวกรรม</t>
    </r>
  </si>
  <si>
    <r>
      <rPr>
        <b/>
        <sz val="16"/>
        <rFont val="TH SarabunPSK"/>
        <family val="2"/>
      </rPr>
      <t>□   แบบเลขที่</t>
    </r>
    <r>
      <rPr>
        <sz val="16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</si>
  <si>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>□   ประมาณราคาตามแบบ</t>
    </r>
    <r>
      <rPr>
        <sz val="16"/>
        <rFont val="TH SarabunPSK"/>
        <family val="2"/>
      </rPr>
      <t xml:space="preserve"> </t>
    </r>
  </si>
  <si>
    <r>
      <t xml:space="preserve">หมายเหตุ   </t>
    </r>
    <r>
      <rPr>
        <sz val="16"/>
        <rFont val="TH SarabunPSK"/>
        <family val="2"/>
      </rPr>
      <t>- ปริมาณงานใน BOQ.นี้ไม่สามารถนำไปใช้อ้างอิงในการก่อสร้างจริงได้ ผู้เสนอราคาต้องเสนอตามรูปแบบและเอกสารรายการประกอบแบบที่กำหนด</t>
    </r>
  </si>
  <si>
    <r>
      <t xml:space="preserve">              </t>
    </r>
    <r>
      <rPr>
        <sz val="16"/>
        <rFont val="TH SarabunPSK"/>
        <family val="2"/>
      </rPr>
      <t xml:space="preserve"> - บัญชีแสดงปริมาณวัสดุเป็นเอกสารราชการ แผนกออกแบบและพัฒนาอุตสาหกรรม กองวิศวกรรม ฝ่ายเทคโนโลยีและวิศวกรรม องค์การเภสัชกรรม</t>
    </r>
  </si>
  <si>
    <r>
      <t xml:space="preserve">                 </t>
    </r>
    <r>
      <rPr>
        <sz val="16"/>
        <rFont val="TH SarabunPSK"/>
        <family val="2"/>
      </rPr>
      <t>ใช้เฉพาะเป็นแนวทางในการประมาณราคาเท่านั้น</t>
    </r>
  </si>
  <si>
    <r>
      <t xml:space="preserve">              </t>
    </r>
    <r>
      <rPr>
        <sz val="16"/>
        <rFont val="TH SarabunPSK"/>
        <family val="2"/>
      </rPr>
      <t xml:space="preserve"> - หากต้องการ ใช้ BOQ.นี้ให้ผู้เสนอราคา กรอกรายละเอียดในการเสนอราคา จะต้องลบปริมาณวัสดุและราคาออกก่อน</t>
    </r>
  </si>
  <si>
    <t>มกราคม</t>
  </si>
  <si>
    <t>set</t>
  </si>
  <si>
    <t>วัสดุ+ค่าแรง</t>
  </si>
  <si>
    <t>Ventilation System</t>
  </si>
  <si>
    <t>Main Equipment</t>
  </si>
  <si>
    <t>PACKAGE BOOSTER PUMP W/VALVE, PRESSURE TANK, ELECTRICAL, CONTROL PANEL, SYSTEM PROTECTION, CONCRETE BASE, SUPPORT ISOLATION, INSTALLATION, TEST &amp; COMMISSIONING (BSP-1)</t>
  </si>
  <si>
    <t>PAG 30"x12"</t>
  </si>
  <si>
    <t>PRESSURE SYSTEM</t>
  </si>
  <si>
    <t>FIRE RAET DUCT</t>
  </si>
  <si>
    <t>ระบบท่อลม</t>
  </si>
  <si>
    <t xml:space="preserve"> Rack 42U &amp; ccessries</t>
  </si>
  <si>
    <t>แผ่นเหล็กอาบสังกะสี</t>
  </si>
  <si>
    <t>NO.24</t>
  </si>
  <si>
    <t>1EF-15</t>
  </si>
  <si>
    <t>1EF-16</t>
  </si>
  <si>
    <t>1EF-12</t>
  </si>
  <si>
    <t>1EF-13</t>
  </si>
  <si>
    <t xml:space="preserve"> - ตีเส้นลูกศร (เส้น 1 หัว) (ถนนในอาคารจอดรถ)</t>
  </si>
  <si>
    <t xml:space="preserve"> - ตีเส้นลูกศร (เส้น 2 หัว) (ถนนในอาคารจอดรถ)</t>
  </si>
  <si>
    <t xml:space="preserve"> - ตีเส้นลูกศร (เส้น 1 หัว) (ถนนนอกอาคารจอดรถ)</t>
  </si>
  <si>
    <t xml:space="preserve"> - ตีเส้นลูกศร (เส้น 2 หัว) (ถนนนอกอาคารจอดรถ)</t>
  </si>
  <si>
    <t xml:space="preserve"> - ป้ายจำกัดความสูงรถยนต์</t>
  </si>
  <si>
    <t>2.1 ค่าใช้จ่ายพิเศษ</t>
  </si>
  <si>
    <t>โครงการอาคารจอดรถ 7 ชั้น (สำหรับรองรับฝ่ายสมุนไพรเเละเภสัชเคมีภัณฑ์ เเละโรงงานผลิตยารังสิต 1)</t>
  </si>
  <si>
    <t xml:space="preserve"> - รางน้ำ สแตนเลส หนาไม่น้อย 0.7 มม.</t>
  </si>
  <si>
    <t>PRESSURE RELIEF DAMPER + ตุ้มถ่วง</t>
  </si>
  <si>
    <t>NO.22</t>
  </si>
  <si>
    <t>NO.20</t>
  </si>
  <si>
    <t>โครงการก่อสร้างอาคารจอดรถ 7 ชั้น โรงงานผลิตยารังสิต องค์การเภสัชกรรม (ธัญบุรี)</t>
  </si>
  <si>
    <t>ลงชื่อ..............................................ประธานกรรมการ</t>
  </si>
  <si>
    <t>ลงชื่อ..............................................กรรมการ</t>
  </si>
  <si>
    <t>(นางมุกดาวรรณ  ประกอบไวทยกิจ)</t>
  </si>
  <si>
    <t>(นางอุบลรัตน์  สินรักษา)</t>
  </si>
  <si>
    <t>รองผู้อำนวยการองค์การเภสัชกรรม</t>
  </si>
  <si>
    <t xml:space="preserve"> ผู้อำนวยการฝ่ายเทคโนโลยีและวิศวกรรม</t>
  </si>
  <si>
    <t>(นางสาวศุภราศรี  เพิ่มเจริญ)</t>
  </si>
  <si>
    <t xml:space="preserve"> (นายประจวบ  ทองขาว)</t>
  </si>
  <si>
    <t xml:space="preserve"> รก.ผู้จัดการโรงงานผลิตยารังสิต 1</t>
  </si>
  <si>
    <t xml:space="preserve"> ผู้อำนวยการกองวิศวกรรม</t>
  </si>
  <si>
    <t>(นายธนสาร  ศิริวัฒนโชค)</t>
  </si>
  <si>
    <t>(นายวิรัตน์  ค้ำชู)</t>
  </si>
  <si>
    <t xml:space="preserve"> ผู้อำนวยการกองการวิศวกรรม</t>
  </si>
  <si>
    <t>หัวหน้าแผนกออกแบบและพัฒนาอุตสาหกรรม</t>
  </si>
  <si>
    <t>ลงชื่อ..............................................เลขานุการ</t>
  </si>
  <si>
    <t>(นายเอกกมล  เชื้อหอม)</t>
  </si>
  <si>
    <t xml:space="preserve"> (นางสาวปาจรีย์  เจริญแก้ว)</t>
  </si>
  <si>
    <t>รก.หัวหน้าแผนกงานไฟฟ้าและอาคารสถานที่</t>
  </si>
  <si>
    <t>เจ้าหน้าที่งานบริหาร 5</t>
  </si>
  <si>
    <t xml:space="preserve">         ประตูบานเหล็กม้วนทนไฟ ระบบเปิด-ปิดด้วยมอร์เตอร์ไฟฟ้า ขนาด 3.00x3.00 ม.</t>
  </si>
  <si>
    <t xml:space="preserve">         ประตูเหล็กทนไฟบานเปิดเดี่ยว ขนาด 2.05x0.90 ม. (ประตูหนีไฟ)</t>
  </si>
  <si>
    <t xml:space="preserve">         ประตูเหล็กทนไฟบานเปิดคู่ ขนาด 2.20x2.40 ม. (ประตูห้องปั้ม)</t>
  </si>
  <si>
    <t xml:space="preserve">         ประตูบานเปิดเดี่ยว UPVC ขนาด 2.00x0.90 ม. (ประตูห้องน้ำ)</t>
  </si>
  <si>
    <t xml:space="preserve">         ประตูบานเปิดเดี่ยว UPVC ขนาด 2.00x0.80 ม. (ประตูห้องน้ำ)</t>
  </si>
  <si>
    <t xml:space="preserve">         ประตูบานเปิดเดี่ยว UPVC ขนาด 2.00x0.90 ม. (ประตูห้องทั่วไป)</t>
  </si>
  <si>
    <t xml:space="preserve">         ประตูเหล็กบานเปิดเดี่ยว ขนาด 2.00x0.90 ม. (ประตูห้องงานระบบ)</t>
  </si>
  <si>
    <t xml:space="preserve">         ประตูบานเปิดคู่ ขนาด 2.00x0.90 ม. (ประตูห้องทั่วไป)</t>
  </si>
  <si>
    <t xml:space="preserve">         ประตูบานเปิดคู่ ขนาด 2.00x1.00 ม. (ประตูห้องแม่บ้าน)</t>
  </si>
  <si>
    <t xml:space="preserve">         ประตูบานเปิดคู่ ขนาด 2.00x0.90 ม.  (ประตูช่องงานระบบ)</t>
  </si>
  <si>
    <t xml:space="preserve">         ประตูบานเลื่อน ขนาด 2.00x1.90 ม. (ประตูห้องน้ำคนพิการ)</t>
  </si>
  <si>
    <t xml:space="preserve">        ชุดประตูตะแกรงเหล็กบานเลื่อน ขนาด 2.10x4.70 ม.</t>
  </si>
  <si>
    <t xml:space="preserve">        หน้าต่างบานกระทุ้ง ขนาด 0.60x0.80 ม.</t>
  </si>
  <si>
    <t xml:space="preserve">        หน้าต่างบานกระทุ้ง ขนาด 0.60x2.30 ม.</t>
  </si>
  <si>
    <t xml:space="preserve">        หน้าต่างบานเลื่อนอลูมิเนียม ขนาด 1.10x1.10 ม.</t>
  </si>
  <si>
    <t xml:space="preserve">        หน้าต่างบานเกล็ดอลูมิเนียม ขนาด 1.40x1.10 ม.</t>
  </si>
  <si>
    <t xml:space="preserve">        หน้าต่างบานเกล็ดอลูมิเนียม ขนาด 1.10x2.60 ม.</t>
  </si>
  <si>
    <t xml:space="preserve">แบบ ปร.4 (พ)  </t>
  </si>
  <si>
    <t>ปร.4, ปร.4 (พ) และ ปร.5 ที่แนบ</t>
  </si>
  <si>
    <t>แบบ ปร.5</t>
  </si>
  <si>
    <t>ประมาณการโดย คณะกรรมการกำหนดราคากลาง</t>
  </si>
  <si>
    <r>
      <t xml:space="preserve">ประมาณการโดย </t>
    </r>
    <r>
      <rPr>
        <sz val="14"/>
        <rFont val="TH SarabunPSK"/>
        <family val="2"/>
      </rPr>
      <t>คณะกรรมการกำหนดราคากลาง</t>
    </r>
  </si>
  <si>
    <r>
      <t xml:space="preserve">ประมาณการโดย </t>
    </r>
    <r>
      <rPr>
        <sz val="16"/>
        <color indexed="8"/>
        <rFont val="TH SarabunPSK"/>
        <family val="2"/>
      </rPr>
      <t>คณะกรรมการกำหนดราคากลาง</t>
    </r>
  </si>
  <si>
    <t xml:space="preserve"> เหตุผล : เนื่องจากไม่อนุญาตให้พักในเขตพื้นที่ก่อสร้างและภายในองค์การเภสัชกรรม สาขาธัญบุรี</t>
  </si>
  <si>
    <t>01-21-AT00-001</t>
  </si>
  <si>
    <t xml:space="preserve">งานโครงสร้าง เสา, คาน, พื้น, ปล่องลิฟท์, ถังเก็บน้ำใต้ดิน, บันได, RAMP, ถนนรอบอาคาร, ผนังกันตก คสล.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</si>
</sst>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_-* #,##0_-;\-* #,##0_-;_-* &quot;-&quot;??_-;_-@_-"/>
    <numFmt numFmtId="190" formatCode="_-* #,##0.0000_-;\-* #,##0.0000_-;_-* &quot;-&quot;????_-;_-@_-"/>
    <numFmt numFmtId="191" formatCode="&quot;&lt;  &quot;General"/>
    <numFmt numFmtId="192" formatCode="&quot;&gt;  &quot;General"/>
    <numFmt numFmtId="193" formatCode="0.0000"/>
    <numFmt numFmtId="194" formatCode="#,##0.0"/>
    <numFmt numFmtId="195" formatCode="_(* #,##0_);_(* \(#,##0\);_(* &quot;-&quot;??_);_(@_)"/>
  </numFmts>
  <fonts count="73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2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8"/>
      <color indexed="8"/>
      <name val="TH SarabunPSK"/>
      <family val="2"/>
    </font>
    <font>
      <sz val="16"/>
      <color indexed="10"/>
      <name val="TH SarabunPSK"/>
      <family val="2"/>
    </font>
    <font>
      <b/>
      <i/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b/>
      <u/>
      <sz val="16"/>
      <name val="TH SarabunPSK"/>
      <family val="2"/>
    </font>
    <font>
      <b/>
      <sz val="16"/>
      <color indexed="45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12"/>
      <name val="TH SarabunPSK"/>
      <family val="2"/>
    </font>
    <font>
      <sz val="12"/>
      <color indexed="8"/>
      <name val="TH SarabunPSK"/>
      <family val="2"/>
    </font>
    <font>
      <u/>
      <sz val="11"/>
      <color theme="10"/>
      <name val="Tahoma"/>
      <family val="2"/>
      <charset val="222"/>
    </font>
    <font>
      <sz val="11"/>
      <color indexed="8"/>
      <name val="Tahoma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2"/>
      <name val="TH SarabunPSK"/>
      <family val="2"/>
    </font>
    <font>
      <sz val="11"/>
      <name val="Tahoma"/>
      <family val="2"/>
      <charset val="222"/>
    </font>
    <font>
      <u/>
      <sz val="14"/>
      <name val="TH SarabunPSK"/>
      <family val="2"/>
    </font>
    <font>
      <b/>
      <i/>
      <sz val="16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color indexed="8"/>
      <name val="Tahoma"/>
      <family val="2"/>
      <charset val="222"/>
    </font>
    <font>
      <sz val="16"/>
      <color indexed="8"/>
      <name val="TH SarabunPSK"/>
      <family val="2"/>
      <charset val="222"/>
    </font>
    <font>
      <sz val="16"/>
      <name val="BrowalliaUPC"/>
      <family val="2"/>
      <charset val="222"/>
    </font>
    <font>
      <b/>
      <sz val="12"/>
      <color indexed="8"/>
      <name val="TH SarabunPSK"/>
      <family val="2"/>
    </font>
    <font>
      <sz val="16"/>
      <color theme="1"/>
      <name val="AngsanaUPC"/>
      <family val="2"/>
      <charset val="222"/>
    </font>
    <font>
      <sz val="16"/>
      <color theme="6" tint="0.59999389629810485"/>
      <name val="TH SarabunPSK"/>
      <family val="2"/>
    </font>
    <font>
      <sz val="16"/>
      <color theme="9" tint="0.59999389629810485"/>
      <name val="TH SarabunPSK"/>
      <family val="2"/>
    </font>
    <font>
      <sz val="16"/>
      <color theme="4" tint="0.79998168889431442"/>
      <name val="TH SarabunPSK"/>
      <family val="2"/>
    </font>
    <font>
      <sz val="16"/>
      <color theme="7" tint="0.59999389629810485"/>
      <name val="TH SarabunPSK"/>
      <family val="2"/>
    </font>
    <font>
      <u/>
      <sz val="14"/>
      <color theme="10"/>
      <name val="Tahoma"/>
      <family val="2"/>
      <charset val="222"/>
    </font>
    <font>
      <u/>
      <sz val="16"/>
      <color theme="6" tint="0.59999389629810485"/>
      <name val="TH SarabunPSK"/>
      <family val="2"/>
    </font>
    <font>
      <sz val="11"/>
      <color theme="1" tint="0.34998626667073579"/>
      <name val="Tahoma"/>
      <family val="2"/>
      <charset val="222"/>
    </font>
    <font>
      <u/>
      <sz val="16"/>
      <name val="TH SarabunPSK"/>
      <family val="2"/>
    </font>
    <font>
      <u/>
      <sz val="16"/>
      <color theme="7" tint="0.59999389629810485"/>
      <name val="TH SarabunPSK"/>
      <family val="2"/>
    </font>
    <font>
      <u/>
      <sz val="16"/>
      <color theme="9" tint="0.59999389629810485"/>
      <name val="TH SarabunPSK"/>
      <family val="2"/>
    </font>
    <font>
      <u/>
      <sz val="16"/>
      <color theme="4" tint="0.79998168889431442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6"/>
      <color rgb="FF00B050"/>
      <name val="Tahoma"/>
      <family val="2"/>
      <charset val="222"/>
      <scheme val="minor"/>
    </font>
    <font>
      <sz val="11"/>
      <color rgb="FF0070C0"/>
      <name val="Tahoma"/>
      <family val="2"/>
      <charset val="222"/>
      <scheme val="minor"/>
    </font>
    <font>
      <sz val="16"/>
      <color theme="0" tint="-4.9989318521683403E-2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/>
    <xf numFmtId="0" fontId="52" fillId="0" borderId="0"/>
    <xf numFmtId="0" fontId="54" fillId="0" borderId="0"/>
    <xf numFmtId="0" fontId="66" fillId="0" borderId="0"/>
  </cellStyleXfs>
  <cellXfs count="1125">
    <xf numFmtId="0" fontId="0" fillId="0" borderId="0" xfId="0"/>
    <xf numFmtId="43" fontId="21" fillId="24" borderId="11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43" fontId="21" fillId="24" borderId="11" xfId="0" applyNumberFormat="1" applyFont="1" applyFill="1" applyBorder="1" applyAlignment="1">
      <alignment vertical="center"/>
    </xf>
    <xf numFmtId="0" fontId="21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right" vertical="center"/>
    </xf>
    <xf numFmtId="0" fontId="21" fillId="24" borderId="0" xfId="0" applyFont="1" applyFill="1" applyAlignment="1">
      <alignment vertical="center"/>
    </xf>
    <xf numFmtId="0" fontId="22" fillId="24" borderId="0" xfId="0" applyFont="1" applyFill="1" applyAlignment="1">
      <alignment vertical="center"/>
    </xf>
    <xf numFmtId="0" fontId="21" fillId="24" borderId="0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right" vertical="center"/>
    </xf>
    <xf numFmtId="0" fontId="21" fillId="24" borderId="0" xfId="0" applyFont="1" applyFill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right" vertical="center"/>
    </xf>
    <xf numFmtId="43" fontId="21" fillId="24" borderId="0" xfId="44" applyFont="1" applyFill="1" applyBorder="1" applyAlignment="1">
      <alignment vertical="center"/>
    </xf>
    <xf numFmtId="43" fontId="21" fillId="24" borderId="0" xfId="44" applyFont="1" applyFill="1" applyBorder="1" applyAlignment="1">
      <alignment horizontal="center" vertical="center"/>
    </xf>
    <xf numFmtId="43" fontId="21" fillId="24" borderId="0" xfId="28" applyFont="1" applyFill="1" applyBorder="1" applyAlignment="1">
      <alignment vertical="center"/>
    </xf>
    <xf numFmtId="0" fontId="22" fillId="25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189" fontId="21" fillId="24" borderId="0" xfId="44" applyNumberFormat="1" applyFont="1" applyFill="1" applyBorder="1" applyAlignment="1">
      <alignment horizontal="center" vertical="center"/>
    </xf>
    <xf numFmtId="189" fontId="21" fillId="24" borderId="0" xfId="0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43" fontId="21" fillId="24" borderId="21" xfId="0" applyNumberFormat="1" applyFont="1" applyFill="1" applyBorder="1" applyAlignment="1">
      <alignment vertical="center"/>
    </xf>
    <xf numFmtId="0" fontId="22" fillId="24" borderId="22" xfId="0" applyFont="1" applyFill="1" applyBorder="1" applyAlignment="1">
      <alignment horizontal="center" vertical="center"/>
    </xf>
    <xf numFmtId="43" fontId="21" fillId="24" borderId="21" xfId="0" applyNumberFormat="1" applyFont="1" applyFill="1" applyBorder="1" applyAlignment="1">
      <alignment horizontal="center" vertical="center"/>
    </xf>
    <xf numFmtId="43" fontId="21" fillId="24" borderId="0" xfId="44" applyNumberFormat="1" applyFont="1" applyFill="1" applyBorder="1" applyAlignment="1">
      <alignment horizontal="center" vertical="center"/>
    </xf>
    <xf numFmtId="43" fontId="21" fillId="24" borderId="0" xfId="0" applyNumberFormat="1" applyFont="1" applyFill="1" applyBorder="1" applyAlignment="1">
      <alignment vertical="center"/>
    </xf>
    <xf numFmtId="0" fontId="22" fillId="25" borderId="17" xfId="0" applyFont="1" applyFill="1" applyBorder="1" applyAlignment="1">
      <alignment horizontal="center" vertical="center"/>
    </xf>
    <xf numFmtId="17" fontId="21" fillId="24" borderId="0" xfId="0" applyNumberFormat="1" applyFont="1" applyFill="1" applyAlignment="1">
      <alignment vertical="center"/>
    </xf>
    <xf numFmtId="0" fontId="29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1" fontId="30" fillId="24" borderId="0" xfId="0" applyNumberFormat="1" applyFont="1" applyFill="1" applyAlignment="1">
      <alignment vertical="center"/>
    </xf>
    <xf numFmtId="43" fontId="30" fillId="24" borderId="0" xfId="0" applyNumberFormat="1" applyFont="1" applyFill="1" applyAlignment="1">
      <alignment vertical="center"/>
    </xf>
    <xf numFmtId="0" fontId="21" fillId="24" borderId="0" xfId="0" applyFont="1" applyFill="1" applyAlignment="1">
      <alignment horizontal="right" vertical="center"/>
    </xf>
    <xf numFmtId="0" fontId="22" fillId="25" borderId="23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43" fontId="21" fillId="24" borderId="0" xfId="0" applyNumberFormat="1" applyFont="1" applyFill="1" applyAlignment="1">
      <alignment vertical="center"/>
    </xf>
    <xf numFmtId="43" fontId="21" fillId="24" borderId="0" xfId="0" applyNumberFormat="1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vertical="center"/>
    </xf>
    <xf numFmtId="43" fontId="22" fillId="24" borderId="25" xfId="0" applyNumberFormat="1" applyFont="1" applyFill="1" applyBorder="1" applyAlignment="1">
      <alignment vertical="center"/>
    </xf>
    <xf numFmtId="0" fontId="21" fillId="24" borderId="0" xfId="0" applyFont="1" applyFill="1" applyAlignment="1">
      <alignment vertical="center"/>
    </xf>
    <xf numFmtId="43" fontId="21" fillId="24" borderId="0" xfId="0" applyNumberFormat="1" applyFont="1" applyFill="1" applyBorder="1" applyAlignment="1">
      <alignment horizontal="left" vertical="center"/>
    </xf>
    <xf numFmtId="43" fontId="21" fillId="24" borderId="18" xfId="0" applyNumberFormat="1" applyFont="1" applyFill="1" applyBorder="1" applyAlignment="1">
      <alignment vertical="center"/>
    </xf>
    <xf numFmtId="0" fontId="21" fillId="24" borderId="0" xfId="0" applyFont="1" applyFill="1" applyAlignment="1">
      <alignment vertical="center"/>
    </xf>
    <xf numFmtId="0" fontId="22" fillId="24" borderId="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7" fillId="24" borderId="31" xfId="0" applyFont="1" applyFill="1" applyBorder="1" applyAlignment="1">
      <alignment horizontal="center" vertical="center"/>
    </xf>
    <xf numFmtId="0" fontId="28" fillId="24" borderId="32" xfId="0" applyNumberFormat="1" applyFont="1" applyFill="1" applyBorder="1" applyAlignment="1">
      <alignment horizontal="center" vertical="center"/>
    </xf>
    <xf numFmtId="4" fontId="28" fillId="24" borderId="32" xfId="0" applyNumberFormat="1" applyFont="1" applyFill="1" applyBorder="1" applyAlignment="1">
      <alignment horizontal="center" vertical="center"/>
    </xf>
    <xf numFmtId="189" fontId="28" fillId="24" borderId="32" xfId="0" applyNumberFormat="1" applyFont="1" applyFill="1" applyBorder="1" applyAlignment="1">
      <alignment horizontal="center" vertical="center"/>
    </xf>
    <xf numFmtId="43" fontId="28" fillId="24" borderId="32" xfId="28" applyNumberFormat="1" applyFont="1" applyFill="1" applyBorder="1" applyAlignment="1">
      <alignment horizontal="center" vertical="center"/>
    </xf>
    <xf numFmtId="0" fontId="28" fillId="24" borderId="32" xfId="0" applyNumberFormat="1" applyFont="1" applyFill="1" applyBorder="1" applyAlignment="1">
      <alignment horizontal="right" vertical="center"/>
    </xf>
    <xf numFmtId="0" fontId="28" fillId="24" borderId="31" xfId="0" applyFont="1" applyFill="1" applyBorder="1" applyAlignment="1">
      <alignment horizontal="center" vertical="center"/>
    </xf>
    <xf numFmtId="1" fontId="27" fillId="26" borderId="37" xfId="0" applyNumberFormat="1" applyFont="1" applyFill="1" applyBorder="1" applyAlignment="1">
      <alignment horizontal="center" vertical="center"/>
    </xf>
    <xf numFmtId="0" fontId="27" fillId="26" borderId="37" xfId="0" applyFont="1" applyFill="1" applyBorder="1" applyAlignment="1">
      <alignment horizontal="center" vertical="center"/>
    </xf>
    <xf numFmtId="189" fontId="27" fillId="26" borderId="37" xfId="0" applyNumberFormat="1" applyFont="1" applyFill="1" applyBorder="1" applyAlignment="1">
      <alignment horizontal="center" vertical="center"/>
    </xf>
    <xf numFmtId="43" fontId="28" fillId="24" borderId="32" xfId="0" applyNumberFormat="1" applyFont="1" applyFill="1" applyBorder="1" applyAlignment="1">
      <alignment horizontal="right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43" fontId="21" fillId="24" borderId="0" xfId="44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43" fontId="21" fillId="24" borderId="0" xfId="28" applyFont="1" applyFill="1" applyBorder="1" applyAlignment="1">
      <alignment horizontal="center" vertical="center"/>
    </xf>
    <xf numFmtId="0" fontId="33" fillId="24" borderId="54" xfId="0" applyFont="1" applyFill="1" applyBorder="1" applyAlignment="1">
      <alignment horizontal="center"/>
    </xf>
    <xf numFmtId="0" fontId="21" fillId="24" borderId="25" xfId="0" applyFont="1" applyFill="1" applyBorder="1" applyAlignment="1">
      <alignment horizontal="center" vertical="center"/>
    </xf>
    <xf numFmtId="0" fontId="29" fillId="24" borderId="0" xfId="0" applyFont="1" applyFill="1"/>
    <xf numFmtId="0" fontId="30" fillId="24" borderId="0" xfId="0" applyFont="1" applyFill="1"/>
    <xf numFmtId="1" fontId="30" fillId="24" borderId="0" xfId="0" applyNumberFormat="1" applyFont="1" applyFill="1"/>
    <xf numFmtId="0" fontId="21" fillId="24" borderId="0" xfId="0" applyFont="1" applyFill="1"/>
    <xf numFmtId="4" fontId="22" fillId="24" borderId="0" xfId="0" applyNumberFormat="1" applyFont="1" applyFill="1" applyBorder="1" applyAlignment="1">
      <alignment horizontal="righ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22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vertical="center"/>
    </xf>
    <xf numFmtId="0" fontId="22" fillId="24" borderId="14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/>
    </xf>
    <xf numFmtId="43" fontId="28" fillId="24" borderId="32" xfId="0" applyNumberFormat="1" applyFont="1" applyFill="1" applyBorder="1" applyAlignment="1">
      <alignment horizontal="center" vertical="center"/>
    </xf>
    <xf numFmtId="43" fontId="21" fillId="24" borderId="14" xfId="0" applyNumberFormat="1" applyFont="1" applyFill="1" applyBorder="1" applyAlignment="1">
      <alignment horizontal="right"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43" fontId="21" fillId="24" borderId="0" xfId="44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2" fillId="25" borderId="40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18" xfId="0" applyFont="1" applyFill="1" applyBorder="1" applyAlignment="1">
      <alignment horizontal="center" vertical="center"/>
    </xf>
    <xf numFmtId="17" fontId="21" fillId="24" borderId="0" xfId="0" applyNumberFormat="1" applyFont="1" applyFill="1" applyAlignment="1">
      <alignment horizontal="center" vertical="center"/>
    </xf>
    <xf numFmtId="0" fontId="34" fillId="24" borderId="0" xfId="0" applyFont="1" applyFill="1"/>
    <xf numFmtId="0" fontId="21" fillId="24" borderId="55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right" vertical="center"/>
    </xf>
    <xf numFmtId="0" fontId="21" fillId="24" borderId="56" xfId="0" applyFont="1" applyFill="1" applyBorder="1" applyAlignment="1">
      <alignment horizontal="center" vertical="center"/>
    </xf>
    <xf numFmtId="0" fontId="22" fillId="24" borderId="57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vertical="center"/>
    </xf>
    <xf numFmtId="0" fontId="22" fillId="24" borderId="29" xfId="0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/>
    </xf>
    <xf numFmtId="0" fontId="21" fillId="24" borderId="58" xfId="0" applyFont="1" applyFill="1" applyBorder="1" applyAlignment="1">
      <alignment horizontal="center" vertical="center"/>
    </xf>
    <xf numFmtId="0" fontId="22" fillId="25" borderId="28" xfId="0" applyFont="1" applyFill="1" applyBorder="1" applyAlignment="1">
      <alignment horizontal="center" vertical="center"/>
    </xf>
    <xf numFmtId="0" fontId="22" fillId="25" borderId="0" xfId="0" applyFont="1" applyFill="1" applyAlignment="1">
      <alignment horizontal="center" vertical="center"/>
    </xf>
    <xf numFmtId="0" fontId="33" fillId="24" borderId="30" xfId="0" applyFont="1" applyFill="1" applyBorder="1" applyAlignment="1">
      <alignment horizontal="center" vertical="center"/>
    </xf>
    <xf numFmtId="0" fontId="33" fillId="24" borderId="54" xfId="0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horizontal="left" vertical="center"/>
    </xf>
    <xf numFmtId="0" fontId="21" fillId="24" borderId="44" xfId="0" applyFont="1" applyFill="1" applyBorder="1" applyAlignment="1">
      <alignment horizontal="left" vertical="center"/>
    </xf>
    <xf numFmtId="43" fontId="21" fillId="24" borderId="37" xfId="44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vertical="center"/>
    </xf>
    <xf numFmtId="0" fontId="33" fillId="24" borderId="31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right" vertical="center" wrapText="1"/>
    </xf>
    <xf numFmtId="0" fontId="22" fillId="24" borderId="0" xfId="0" applyFont="1" applyFill="1" applyBorder="1" applyAlignment="1">
      <alignment horizontal="right" vertical="center" wrapText="1"/>
    </xf>
    <xf numFmtId="0" fontId="30" fillId="24" borderId="0" xfId="0" applyFont="1" applyFill="1" applyBorder="1" applyAlignment="1">
      <alignment horizontal="center" vertical="center"/>
    </xf>
    <xf numFmtId="0" fontId="33" fillId="0" borderId="0" xfId="0" applyFont="1" applyProtection="1"/>
    <xf numFmtId="0" fontId="35" fillId="0" borderId="0" xfId="0" applyFont="1" applyProtection="1"/>
    <xf numFmtId="0" fontId="33" fillId="0" borderId="0" xfId="0" applyFont="1" applyFill="1" applyProtection="1"/>
    <xf numFmtId="0" fontId="21" fillId="0" borderId="0" xfId="0" applyFont="1"/>
    <xf numFmtId="0" fontId="32" fillId="0" borderId="0" xfId="0" applyFont="1" applyProtection="1"/>
    <xf numFmtId="9" fontId="24" fillId="0" borderId="0" xfId="0" applyNumberFormat="1" applyFont="1" applyAlignment="1" applyProtection="1">
      <alignment horizontal="center"/>
      <protection locked="0"/>
    </xf>
    <xf numFmtId="0" fontId="36" fillId="0" borderId="64" xfId="0" applyFont="1" applyBorder="1" applyAlignment="1" applyProtection="1">
      <alignment horizontal="center"/>
      <protection hidden="1"/>
    </xf>
    <xf numFmtId="43" fontId="37" fillId="0" borderId="65" xfId="44" applyFont="1" applyFill="1" applyBorder="1" applyProtection="1">
      <protection locked="0"/>
    </xf>
    <xf numFmtId="9" fontId="33" fillId="0" borderId="0" xfId="0" applyNumberFormat="1" applyFont="1" applyAlignment="1" applyProtection="1">
      <alignment horizontal="center"/>
    </xf>
    <xf numFmtId="0" fontId="36" fillId="0" borderId="64" xfId="0" applyFont="1" applyBorder="1" applyAlignment="1" applyProtection="1">
      <alignment horizontal="center"/>
    </xf>
    <xf numFmtId="190" fontId="38" fillId="0" borderId="37" xfId="0" applyNumberFormat="1" applyFont="1" applyBorder="1" applyAlignment="1" applyProtection="1">
      <protection hidden="1"/>
    </xf>
    <xf numFmtId="0" fontId="33" fillId="0" borderId="0" xfId="0" applyFont="1" applyProtection="1">
      <protection hidden="1"/>
    </xf>
    <xf numFmtId="0" fontId="33" fillId="0" borderId="0" xfId="0" applyFont="1" applyFill="1" applyProtection="1">
      <protection hidden="1"/>
    </xf>
    <xf numFmtId="0" fontId="33" fillId="27" borderId="6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33" fillId="27" borderId="13" xfId="0" applyFont="1" applyFill="1" applyBorder="1" applyAlignment="1" applyProtection="1">
      <alignment horizontal="center" vertical="center"/>
      <protection hidden="1"/>
    </xf>
    <xf numFmtId="0" fontId="33" fillId="27" borderId="33" xfId="0" applyFont="1" applyFill="1" applyBorder="1" applyAlignment="1" applyProtection="1">
      <alignment horizontal="center" vertical="center"/>
      <protection hidden="1"/>
    </xf>
    <xf numFmtId="0" fontId="33" fillId="27" borderId="66" xfId="0" applyFont="1" applyFill="1" applyBorder="1" applyAlignment="1" applyProtection="1">
      <alignment horizontal="center" vertical="center"/>
      <protection hidden="1"/>
    </xf>
    <xf numFmtId="0" fontId="33" fillId="27" borderId="32" xfId="0" applyFont="1" applyFill="1" applyBorder="1" applyAlignment="1" applyProtection="1">
      <alignment horizontal="center" vertical="center"/>
      <protection hidden="1"/>
    </xf>
    <xf numFmtId="0" fontId="33" fillId="27" borderId="59" xfId="0" applyFont="1" applyFill="1" applyBorder="1" applyAlignment="1" applyProtection="1">
      <alignment horizontal="center" vertical="center"/>
      <protection hidden="1"/>
    </xf>
    <xf numFmtId="191" fontId="33" fillId="0" borderId="60" xfId="0" applyNumberFormat="1" applyFont="1" applyBorder="1" applyAlignment="1" applyProtection="1">
      <alignment horizontal="center" vertical="center"/>
      <protection hidden="1"/>
    </xf>
    <xf numFmtId="190" fontId="33" fillId="0" borderId="13" xfId="0" applyNumberFormat="1" applyFont="1" applyBorder="1" applyAlignment="1" applyProtection="1">
      <alignment horizontal="center" vertical="center"/>
      <protection hidden="1"/>
    </xf>
    <xf numFmtId="190" fontId="33" fillId="0" borderId="45" xfId="0" applyNumberFormat="1" applyFont="1" applyBorder="1" applyAlignment="1" applyProtection="1">
      <alignment horizontal="center" vertical="center"/>
      <protection hidden="1"/>
    </xf>
    <xf numFmtId="190" fontId="33" fillId="0" borderId="60" xfId="0" applyNumberFormat="1" applyFont="1" applyBorder="1" applyAlignment="1" applyProtection="1">
      <alignment horizontal="center" vertical="center"/>
      <protection hidden="1"/>
    </xf>
    <xf numFmtId="190" fontId="33" fillId="0" borderId="12" xfId="0" applyNumberFormat="1" applyFont="1" applyBorder="1" applyAlignment="1" applyProtection="1">
      <alignment horizontal="center" vertical="center"/>
      <protection hidden="1"/>
    </xf>
    <xf numFmtId="190" fontId="33" fillId="0" borderId="60" xfId="44" applyNumberFormat="1" applyFont="1" applyBorder="1" applyAlignment="1" applyProtection="1">
      <alignment horizontal="center" vertical="center"/>
      <protection hidden="1"/>
    </xf>
    <xf numFmtId="190" fontId="33" fillId="0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13" xfId="0" applyFont="1" applyBorder="1" applyAlignment="1" applyProtection="1">
      <alignment horizontal="center" vertical="center"/>
      <protection hidden="1"/>
    </xf>
    <xf numFmtId="190" fontId="33" fillId="0" borderId="11" xfId="0" applyNumberFormat="1" applyFont="1" applyBorder="1" applyAlignment="1" applyProtection="1">
      <alignment horizontal="center" vertical="center"/>
      <protection hidden="1"/>
    </xf>
    <xf numFmtId="190" fontId="33" fillId="0" borderId="13" xfId="44" applyNumberFormat="1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43" fontId="24" fillId="28" borderId="37" xfId="44" applyFont="1" applyFill="1" applyBorder="1" applyAlignment="1">
      <alignment horizontal="center" vertical="center"/>
    </xf>
    <xf numFmtId="43" fontId="24" fillId="29" borderId="37" xfId="44" applyFont="1" applyFill="1" applyBorder="1" applyAlignment="1">
      <alignment horizontal="center" vertical="center"/>
    </xf>
    <xf numFmtId="0" fontId="21" fillId="30" borderId="37" xfId="0" applyFont="1" applyFill="1" applyBorder="1" applyAlignment="1">
      <alignment horizontal="center" vertical="center"/>
    </xf>
    <xf numFmtId="0" fontId="21" fillId="31" borderId="37" xfId="0" applyFont="1" applyFill="1" applyBorder="1" applyAlignment="1">
      <alignment horizontal="center" vertical="center"/>
    </xf>
    <xf numFmtId="193" fontId="24" fillId="32" borderId="37" xfId="0" applyNumberFormat="1" applyFont="1" applyFill="1" applyBorder="1" applyAlignment="1">
      <alignment horizontal="center" vertical="center"/>
    </xf>
    <xf numFmtId="0" fontId="33" fillId="0" borderId="0" xfId="0" applyFont="1"/>
    <xf numFmtId="193" fontId="24" fillId="0" borderId="37" xfId="0" applyNumberFormat="1" applyFont="1" applyBorder="1" applyAlignment="1">
      <alignment horizontal="center" vertical="center"/>
    </xf>
    <xf numFmtId="43" fontId="24" fillId="0" borderId="37" xfId="44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39" fillId="24" borderId="0" xfId="0" applyFont="1" applyFill="1" applyBorder="1" applyAlignment="1">
      <alignment horizontal="center" vertical="center"/>
    </xf>
    <xf numFmtId="43" fontId="26" fillId="24" borderId="0" xfId="44" applyFont="1" applyFill="1" applyBorder="1" applyAlignment="1">
      <alignment vertical="center"/>
    </xf>
    <xf numFmtId="43" fontId="22" fillId="24" borderId="0" xfId="0" applyNumberFormat="1" applyFont="1" applyFill="1" applyBorder="1" applyAlignment="1">
      <alignment vertical="center"/>
    </xf>
    <xf numFmtId="43" fontId="21" fillId="24" borderId="0" xfId="0" applyNumberFormat="1" applyFont="1" applyFill="1" applyAlignment="1">
      <alignment horizontal="center" vertical="center"/>
    </xf>
    <xf numFmtId="0" fontId="22" fillId="24" borderId="22" xfId="0" applyFont="1" applyFill="1" applyBorder="1" applyAlignment="1">
      <alignment horizontal="center" vertical="center"/>
    </xf>
    <xf numFmtId="43" fontId="21" fillId="24" borderId="0" xfId="44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29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1" fontId="30" fillId="24" borderId="0" xfId="0" applyNumberFormat="1" applyFont="1" applyFill="1" applyAlignment="1">
      <alignment vertical="center"/>
    </xf>
    <xf numFmtId="189" fontId="30" fillId="24" borderId="0" xfId="0" applyNumberFormat="1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21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1" fillId="24" borderId="11" xfId="0" applyFont="1" applyFill="1" applyBorder="1" applyAlignment="1">
      <alignment vertical="center"/>
    </xf>
    <xf numFmtId="43" fontId="21" fillId="24" borderId="37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43" fontId="21" fillId="24" borderId="0" xfId="44" applyFont="1" applyFill="1" applyBorder="1" applyAlignment="1">
      <alignment horizontal="center" vertical="center"/>
    </xf>
    <xf numFmtId="0" fontId="21" fillId="24" borderId="37" xfId="0" applyFont="1" applyFill="1" applyBorder="1" applyAlignment="1">
      <alignment horizontal="center" vertical="center"/>
    </xf>
    <xf numFmtId="4" fontId="30" fillId="24" borderId="0" xfId="0" applyNumberFormat="1" applyFont="1" applyFill="1" applyBorder="1" applyAlignment="1">
      <alignment horizontal="center" vertical="center"/>
    </xf>
    <xf numFmtId="4" fontId="21" fillId="24" borderId="0" xfId="0" applyNumberFormat="1" applyFont="1" applyFill="1" applyBorder="1" applyAlignment="1">
      <alignment horizontal="center" vertical="center"/>
    </xf>
    <xf numFmtId="43" fontId="21" fillId="0" borderId="0" xfId="0" applyNumberFormat="1" applyFont="1"/>
    <xf numFmtId="0" fontId="21" fillId="24" borderId="0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43" fontId="21" fillId="24" borderId="35" xfId="44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43" fontId="21" fillId="24" borderId="0" xfId="44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1" fillId="24" borderId="35" xfId="0" applyFont="1" applyFill="1" applyBorder="1" applyAlignment="1">
      <alignment horizontal="left" vertical="center"/>
    </xf>
    <xf numFmtId="0" fontId="21" fillId="24" borderId="44" xfId="0" applyFont="1" applyFill="1" applyBorder="1" applyAlignment="1">
      <alignment horizontal="left" vertical="center"/>
    </xf>
    <xf numFmtId="43" fontId="21" fillId="24" borderId="35" xfId="44" applyFont="1" applyFill="1" applyBorder="1" applyAlignment="1">
      <alignment horizontal="center" vertical="center"/>
    </xf>
    <xf numFmtId="43" fontId="21" fillId="24" borderId="28" xfId="0" applyNumberFormat="1" applyFont="1" applyFill="1" applyBorder="1" applyAlignment="1">
      <alignment horizontal="center" vertical="center"/>
    </xf>
    <xf numFmtId="43" fontId="21" fillId="24" borderId="14" xfId="44" applyFont="1" applyFill="1" applyBorder="1" applyAlignment="1">
      <alignment horizontal="center" vertical="center"/>
    </xf>
    <xf numFmtId="43" fontId="21" fillId="24" borderId="13" xfId="44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44" fillId="24" borderId="0" xfId="0" applyFont="1" applyFill="1" applyAlignment="1">
      <alignment horizontal="center" vertical="center"/>
    </xf>
    <xf numFmtId="0" fontId="44" fillId="24" borderId="0" xfId="45" applyFont="1" applyFill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43" fontId="44" fillId="24" borderId="0" xfId="0" applyNumberFormat="1" applyFont="1" applyFill="1" applyAlignment="1">
      <alignment horizontal="center" vertical="center"/>
    </xf>
    <xf numFmtId="4" fontId="44" fillId="24" borderId="0" xfId="0" applyNumberFormat="1" applyFont="1" applyFill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right" vertical="center"/>
    </xf>
    <xf numFmtId="0" fontId="33" fillId="24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8" fillId="24" borderId="0" xfId="0" applyFont="1" applyFill="1" applyAlignment="1">
      <alignment vertical="center"/>
    </xf>
    <xf numFmtId="0" fontId="27" fillId="24" borderId="0" xfId="0" applyFont="1" applyFill="1" applyAlignment="1">
      <alignment vertical="center"/>
    </xf>
    <xf numFmtId="0" fontId="27" fillId="24" borderId="0" xfId="0" applyFont="1" applyFill="1" applyAlignment="1">
      <alignment horizontal="center" vertical="center"/>
    </xf>
    <xf numFmtId="17" fontId="28" fillId="24" borderId="0" xfId="0" applyNumberFormat="1" applyFont="1" applyFill="1" applyAlignment="1">
      <alignment vertical="center"/>
    </xf>
    <xf numFmtId="0" fontId="28" fillId="24" borderId="0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33" fillId="24" borderId="0" xfId="0" applyFont="1" applyFill="1" applyAlignment="1">
      <alignment horizontal="center" vertical="center"/>
    </xf>
    <xf numFmtId="0" fontId="33" fillId="24" borderId="0" xfId="0" applyFont="1" applyFill="1" applyBorder="1" applyAlignment="1">
      <alignment vertical="center"/>
    </xf>
    <xf numFmtId="0" fontId="33" fillId="24" borderId="19" xfId="0" applyFont="1" applyFill="1" applyBorder="1" applyAlignment="1">
      <alignment vertical="center"/>
    </xf>
    <xf numFmtId="188" fontId="28" fillId="24" borderId="0" xfId="0" applyNumberFormat="1" applyFont="1" applyFill="1" applyAlignment="1">
      <alignment vertical="center"/>
    </xf>
    <xf numFmtId="0" fontId="28" fillId="33" borderId="31" xfId="0" applyFont="1" applyFill="1" applyBorder="1" applyAlignment="1">
      <alignment horizontal="center" vertical="center"/>
    </xf>
    <xf numFmtId="43" fontId="28" fillId="33" borderId="32" xfId="0" applyNumberFormat="1" applyFont="1" applyFill="1" applyBorder="1" applyAlignment="1">
      <alignment horizontal="center" vertical="center"/>
    </xf>
    <xf numFmtId="4" fontId="28" fillId="33" borderId="32" xfId="0" applyNumberFormat="1" applyFont="1" applyFill="1" applyBorder="1" applyAlignment="1">
      <alignment horizontal="center" vertical="center"/>
    </xf>
    <xf numFmtId="43" fontId="28" fillId="33" borderId="32" xfId="0" applyNumberFormat="1" applyFont="1" applyFill="1" applyBorder="1" applyAlignment="1">
      <alignment horizontal="right" vertical="center"/>
    </xf>
    <xf numFmtId="43" fontId="28" fillId="33" borderId="32" xfId="28" applyNumberFormat="1" applyFont="1" applyFill="1" applyBorder="1" applyAlignment="1">
      <alignment horizontal="center" vertical="center"/>
    </xf>
    <xf numFmtId="43" fontId="28" fillId="33" borderId="35" xfId="0" applyNumberFormat="1" applyFont="1" applyFill="1" applyBorder="1" applyAlignment="1">
      <alignment vertical="center"/>
    </xf>
    <xf numFmtId="43" fontId="28" fillId="33" borderId="25" xfId="0" applyNumberFormat="1" applyFont="1" applyFill="1" applyBorder="1" applyAlignment="1">
      <alignment vertical="center"/>
    </xf>
    <xf numFmtId="0" fontId="33" fillId="33" borderId="0" xfId="0" applyFont="1" applyFill="1" applyAlignment="1">
      <alignment vertical="center"/>
    </xf>
    <xf numFmtId="43" fontId="28" fillId="24" borderId="35" xfId="0" applyNumberFormat="1" applyFont="1" applyFill="1" applyBorder="1" applyAlignment="1">
      <alignment vertical="center"/>
    </xf>
    <xf numFmtId="43" fontId="28" fillId="24" borderId="25" xfId="0" applyNumberFormat="1" applyFont="1" applyFill="1" applyBorder="1" applyAlignment="1">
      <alignment vertical="center"/>
    </xf>
    <xf numFmtId="0" fontId="45" fillId="33" borderId="0" xfId="0" applyFont="1" applyFill="1" applyAlignment="1">
      <alignment vertical="center"/>
    </xf>
    <xf numFmtId="0" fontId="28" fillId="0" borderId="31" xfId="0" applyFont="1" applyFill="1" applyBorder="1" applyAlignment="1">
      <alignment horizontal="center" vertical="center"/>
    </xf>
    <xf numFmtId="43" fontId="28" fillId="0" borderId="37" xfId="44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43" fontId="28" fillId="0" borderId="37" xfId="44" applyFont="1" applyFill="1" applyBorder="1" applyAlignment="1">
      <alignment vertical="center"/>
    </xf>
    <xf numFmtId="43" fontId="28" fillId="0" borderId="25" xfId="0" applyNumberFormat="1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3" fontId="28" fillId="24" borderId="37" xfId="44" applyFont="1" applyFill="1" applyBorder="1" applyAlignment="1">
      <alignment horizontal="center" vertical="center"/>
    </xf>
    <xf numFmtId="0" fontId="28" fillId="24" borderId="37" xfId="0" applyFont="1" applyFill="1" applyBorder="1" applyAlignment="1">
      <alignment horizontal="center" vertical="center"/>
    </xf>
    <xf numFmtId="43" fontId="28" fillId="24" borderId="37" xfId="44" applyFont="1" applyFill="1" applyBorder="1" applyAlignment="1">
      <alignment horizontal="right" vertical="center"/>
    </xf>
    <xf numFmtId="43" fontId="28" fillId="24" borderId="37" xfId="44" applyFont="1" applyFill="1" applyBorder="1" applyAlignment="1">
      <alignment vertical="center"/>
    </xf>
    <xf numFmtId="43" fontId="28" fillId="33" borderId="37" xfId="44" applyFont="1" applyFill="1" applyBorder="1" applyAlignment="1">
      <alignment horizontal="center" vertical="center"/>
    </xf>
    <xf numFmtId="0" fontId="28" fillId="33" borderId="37" xfId="0" applyFont="1" applyFill="1" applyBorder="1" applyAlignment="1">
      <alignment horizontal="center" vertical="center"/>
    </xf>
    <xf numFmtId="43" fontId="28" fillId="33" borderId="37" xfId="44" applyFont="1" applyFill="1" applyBorder="1" applyAlignment="1">
      <alignment vertical="center"/>
    </xf>
    <xf numFmtId="43" fontId="28" fillId="34" borderId="37" xfId="44" applyFont="1" applyFill="1" applyBorder="1" applyAlignment="1">
      <alignment horizontal="center" vertical="center"/>
    </xf>
    <xf numFmtId="0" fontId="28" fillId="34" borderId="37" xfId="0" applyFont="1" applyFill="1" applyBorder="1" applyAlignment="1">
      <alignment horizontal="center" vertical="center"/>
    </xf>
    <xf numFmtId="43" fontId="28" fillId="34" borderId="37" xfId="44" applyFont="1" applyFill="1" applyBorder="1" applyAlignment="1">
      <alignment vertical="center"/>
    </xf>
    <xf numFmtId="0" fontId="33" fillId="34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43" fontId="28" fillId="0" borderId="37" xfId="44" applyFont="1" applyFill="1" applyBorder="1" applyAlignment="1">
      <alignment horizontal="right" vertical="center"/>
    </xf>
    <xf numFmtId="0" fontId="28" fillId="26" borderId="36" xfId="0" applyFont="1" applyFill="1" applyBorder="1" applyAlignment="1">
      <alignment horizontal="center" vertical="center"/>
    </xf>
    <xf numFmtId="43" fontId="27" fillId="26" borderId="37" xfId="44" applyNumberFormat="1" applyFont="1" applyFill="1" applyBorder="1" applyAlignment="1">
      <alignment horizontal="center" vertical="center"/>
    </xf>
    <xf numFmtId="43" fontId="27" fillId="26" borderId="25" xfId="0" applyNumberFormat="1" applyFont="1" applyFill="1" applyBorder="1" applyAlignment="1">
      <alignment vertical="center"/>
    </xf>
    <xf numFmtId="0" fontId="32" fillId="24" borderId="0" xfId="0" applyFont="1" applyFill="1" applyAlignment="1">
      <alignment vertical="center"/>
    </xf>
    <xf numFmtId="1" fontId="33" fillId="24" borderId="0" xfId="0" applyNumberFormat="1" applyFont="1" applyFill="1" applyAlignment="1">
      <alignment vertical="center"/>
    </xf>
    <xf numFmtId="189" fontId="33" fillId="24" borderId="0" xfId="0" applyNumberFormat="1" applyFont="1" applyFill="1" applyAlignment="1">
      <alignment vertical="center"/>
    </xf>
    <xf numFmtId="43" fontId="33" fillId="24" borderId="0" xfId="0" applyNumberFormat="1" applyFont="1" applyFill="1" applyAlignment="1">
      <alignment vertical="center"/>
    </xf>
    <xf numFmtId="43" fontId="28" fillId="0" borderId="0" xfId="0" applyNumberFormat="1" applyFont="1" applyFill="1" applyAlignment="1">
      <alignment horizontal="center" vertical="center"/>
    </xf>
    <xf numFmtId="43" fontId="33" fillId="24" borderId="0" xfId="0" applyNumberFormat="1" applyFont="1" applyFill="1" applyAlignment="1">
      <alignment horizontal="center" vertical="center"/>
    </xf>
    <xf numFmtId="4" fontId="33" fillId="24" borderId="0" xfId="0" applyNumberFormat="1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4" fontId="33" fillId="24" borderId="0" xfId="0" applyNumberFormat="1" applyFont="1" applyFill="1" applyAlignment="1">
      <alignment vertical="center"/>
    </xf>
    <xf numFmtId="43" fontId="33" fillId="24" borderId="0" xfId="0" applyNumberFormat="1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center"/>
    </xf>
    <xf numFmtId="43" fontId="28" fillId="24" borderId="33" xfId="0" applyNumberFormat="1" applyFont="1" applyFill="1" applyBorder="1" applyAlignment="1">
      <alignment vertical="center"/>
    </xf>
    <xf numFmtId="43" fontId="28" fillId="24" borderId="34" xfId="0" applyNumberFormat="1" applyFont="1" applyFill="1" applyBorder="1" applyAlignment="1">
      <alignment vertical="center"/>
    </xf>
    <xf numFmtId="189" fontId="21" fillId="24" borderId="0" xfId="44" applyNumberFormat="1" applyFont="1" applyFill="1" applyAlignment="1">
      <alignment vertical="center"/>
    </xf>
    <xf numFmtId="195" fontId="21" fillId="24" borderId="0" xfId="0" applyNumberFormat="1" applyFont="1" applyFill="1" applyAlignment="1">
      <alignment vertical="center"/>
    </xf>
    <xf numFmtId="189" fontId="21" fillId="24" borderId="0" xfId="44" applyNumberFormat="1" applyFont="1" applyFill="1" applyBorder="1" applyAlignment="1">
      <alignment vertical="center"/>
    </xf>
    <xf numFmtId="195" fontId="21" fillId="24" borderId="0" xfId="0" applyNumberFormat="1" applyFont="1" applyFill="1" applyBorder="1" applyAlignment="1">
      <alignment vertical="center"/>
    </xf>
    <xf numFmtId="189" fontId="22" fillId="24" borderId="0" xfId="44" applyNumberFormat="1" applyFont="1" applyFill="1" applyBorder="1" applyAlignment="1">
      <alignment vertical="center"/>
    </xf>
    <xf numFmtId="195" fontId="22" fillId="24" borderId="0" xfId="0" applyNumberFormat="1" applyFont="1" applyFill="1" applyBorder="1" applyAlignment="1">
      <alignment vertical="center"/>
    </xf>
    <xf numFmtId="195" fontId="22" fillId="24" borderId="0" xfId="0" applyNumberFormat="1" applyFont="1" applyFill="1" applyAlignment="1">
      <alignment horizontal="center" vertical="center"/>
    </xf>
    <xf numFmtId="0" fontId="32" fillId="24" borderId="31" xfId="0" applyFont="1" applyFill="1" applyBorder="1" applyAlignment="1">
      <alignment horizontal="center" vertical="center"/>
    </xf>
    <xf numFmtId="0" fontId="33" fillId="24" borderId="32" xfId="0" applyNumberFormat="1" applyFont="1" applyFill="1" applyBorder="1" applyAlignment="1">
      <alignment horizontal="center" vertical="center"/>
    </xf>
    <xf numFmtId="4" fontId="33" fillId="24" borderId="32" xfId="0" applyNumberFormat="1" applyFont="1" applyFill="1" applyBorder="1" applyAlignment="1">
      <alignment horizontal="center" vertical="center"/>
    </xf>
    <xf numFmtId="195" fontId="33" fillId="24" borderId="32" xfId="28" applyNumberFormat="1" applyFont="1" applyFill="1" applyBorder="1" applyAlignment="1">
      <alignment horizontal="center" vertical="center"/>
    </xf>
    <xf numFmtId="0" fontId="33" fillId="24" borderId="32" xfId="0" applyNumberFormat="1" applyFont="1" applyFill="1" applyBorder="1" applyAlignment="1">
      <alignment horizontal="right" vertical="center"/>
    </xf>
    <xf numFmtId="43" fontId="21" fillId="24" borderId="33" xfId="0" applyNumberFormat="1" applyFont="1" applyFill="1" applyBorder="1" applyAlignment="1">
      <alignment vertical="center"/>
    </xf>
    <xf numFmtId="43" fontId="21" fillId="24" borderId="34" xfId="0" applyNumberFormat="1" applyFont="1" applyFill="1" applyBorder="1" applyAlignment="1">
      <alignment vertical="center"/>
    </xf>
    <xf numFmtId="0" fontId="22" fillId="24" borderId="36" xfId="0" applyFont="1" applyFill="1" applyBorder="1" applyAlignment="1">
      <alignment horizontal="center" vertical="center"/>
    </xf>
    <xf numFmtId="3" fontId="21" fillId="24" borderId="37" xfId="44" applyNumberFormat="1" applyFont="1" applyFill="1" applyBorder="1" applyAlignment="1">
      <alignment horizontal="center" vertical="center"/>
    </xf>
    <xf numFmtId="189" fontId="21" fillId="24" borderId="59" xfId="44" applyNumberFormat="1" applyFont="1" applyFill="1" applyBorder="1" applyAlignment="1">
      <alignment horizontal="center" vertical="center"/>
    </xf>
    <xf numFmtId="195" fontId="21" fillId="24" borderId="59" xfId="0" applyNumberFormat="1" applyFont="1" applyFill="1" applyBorder="1" applyAlignment="1">
      <alignment horizontal="center" vertical="center"/>
    </xf>
    <xf numFmtId="0" fontId="21" fillId="24" borderId="59" xfId="0" applyFont="1" applyFill="1" applyBorder="1" applyAlignment="1">
      <alignment horizontal="center" vertical="center"/>
    </xf>
    <xf numFmtId="0" fontId="21" fillId="24" borderId="59" xfId="0" applyFont="1" applyFill="1" applyBorder="1" applyAlignment="1">
      <alignment vertical="center"/>
    </xf>
    <xf numFmtId="0" fontId="21" fillId="24" borderId="34" xfId="0" applyFont="1" applyFill="1" applyBorder="1" applyAlignment="1">
      <alignment vertical="center"/>
    </xf>
    <xf numFmtId="0" fontId="21" fillId="24" borderId="68" xfId="0" applyFont="1" applyFill="1" applyBorder="1" applyAlignment="1">
      <alignment horizontal="center" vertical="center"/>
    </xf>
    <xf numFmtId="3" fontId="21" fillId="24" borderId="59" xfId="44" applyNumberFormat="1" applyFont="1" applyFill="1" applyBorder="1" applyAlignment="1">
      <alignment horizontal="center" vertical="center"/>
    </xf>
    <xf numFmtId="3" fontId="33" fillId="24" borderId="32" xfId="44" applyNumberFormat="1" applyFont="1" applyFill="1" applyBorder="1" applyAlignment="1">
      <alignment horizontal="center" vertical="center"/>
    </xf>
    <xf numFmtId="0" fontId="33" fillId="24" borderId="32" xfId="38" applyFont="1" applyFill="1" applyBorder="1" applyAlignment="1">
      <alignment horizontal="center" vertical="center"/>
    </xf>
    <xf numFmtId="189" fontId="33" fillId="24" borderId="32" xfId="44" applyNumberFormat="1" applyFont="1" applyFill="1" applyBorder="1" applyAlignment="1">
      <alignment horizontal="right" vertical="center"/>
    </xf>
    <xf numFmtId="195" fontId="33" fillId="24" borderId="32" xfId="28" applyNumberFormat="1" applyFont="1" applyFill="1" applyBorder="1" applyAlignment="1">
      <alignment horizontal="right" vertical="center"/>
    </xf>
    <xf numFmtId="3" fontId="33" fillId="24" borderId="32" xfId="38" applyNumberFormat="1" applyFont="1" applyFill="1" applyBorder="1" applyAlignment="1">
      <alignment horizontal="right" vertical="center"/>
    </xf>
    <xf numFmtId="43" fontId="21" fillId="24" borderId="35" xfId="38" applyNumberFormat="1" applyFont="1" applyFill="1" applyBorder="1" applyAlignment="1">
      <alignment horizontal="right" vertical="center"/>
    </xf>
    <xf numFmtId="195" fontId="33" fillId="24" borderId="37" xfId="28" applyNumberFormat="1" applyFont="1" applyFill="1" applyBorder="1" applyAlignment="1">
      <alignment horizontal="right" vertical="center"/>
    </xf>
    <xf numFmtId="3" fontId="33" fillId="0" borderId="32" xfId="44" applyNumberFormat="1" applyFont="1" applyFill="1" applyBorder="1" applyAlignment="1">
      <alignment horizontal="center" vertical="center"/>
    </xf>
    <xf numFmtId="0" fontId="33" fillId="0" borderId="32" xfId="38" applyFont="1" applyBorder="1" applyAlignment="1">
      <alignment horizontal="center" vertical="center"/>
    </xf>
    <xf numFmtId="189" fontId="33" fillId="0" borderId="32" xfId="44" applyNumberFormat="1" applyFont="1" applyBorder="1" applyAlignment="1">
      <alignment horizontal="center" vertical="center"/>
    </xf>
    <xf numFmtId="0" fontId="33" fillId="24" borderId="32" xfId="38" applyFont="1" applyFill="1" applyBorder="1" applyAlignment="1">
      <alignment horizontal="right" vertical="center"/>
    </xf>
    <xf numFmtId="3" fontId="33" fillId="24" borderId="37" xfId="44" applyNumberFormat="1" applyFont="1" applyFill="1" applyBorder="1" applyAlignment="1">
      <alignment horizontal="center" vertical="center"/>
    </xf>
    <xf numFmtId="3" fontId="33" fillId="24" borderId="37" xfId="38" applyNumberFormat="1" applyFont="1" applyFill="1" applyBorder="1" applyAlignment="1">
      <alignment horizontal="right" vertical="center"/>
    </xf>
    <xf numFmtId="195" fontId="33" fillId="0" borderId="37" xfId="28" applyNumberFormat="1" applyFont="1" applyFill="1" applyBorder="1" applyAlignment="1">
      <alignment horizontal="right" vertical="center"/>
    </xf>
    <xf numFmtId="43" fontId="33" fillId="24" borderId="35" xfId="38" applyNumberFormat="1" applyFont="1" applyFill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21" fillId="26" borderId="36" xfId="0" applyFont="1" applyFill="1" applyBorder="1" applyAlignment="1">
      <alignment horizontal="center" vertical="center"/>
    </xf>
    <xf numFmtId="3" fontId="32" fillId="26" borderId="37" xfId="44" applyNumberFormat="1" applyFont="1" applyFill="1" applyBorder="1" applyAlignment="1">
      <alignment horizontal="center" vertical="center"/>
    </xf>
    <xf numFmtId="0" fontId="32" fillId="26" borderId="37" xfId="38" applyFont="1" applyFill="1" applyBorder="1" applyAlignment="1">
      <alignment horizontal="center" vertical="center"/>
    </xf>
    <xf numFmtId="189" fontId="32" fillId="26" borderId="37" xfId="44" applyNumberFormat="1" applyFont="1" applyFill="1" applyBorder="1" applyAlignment="1">
      <alignment horizontal="right" vertical="center"/>
    </xf>
    <xf numFmtId="195" fontId="32" fillId="26" borderId="37" xfId="28" applyNumberFormat="1" applyFont="1" applyFill="1" applyBorder="1" applyAlignment="1">
      <alignment horizontal="right" vertical="center"/>
    </xf>
    <xf numFmtId="0" fontId="32" fillId="26" borderId="37" xfId="38" applyFont="1" applyFill="1" applyBorder="1" applyAlignment="1">
      <alignment horizontal="right" vertical="center"/>
    </xf>
    <xf numFmtId="43" fontId="22" fillId="26" borderId="37" xfId="38" applyNumberFormat="1" applyFont="1" applyFill="1" applyBorder="1" applyAlignment="1">
      <alignment horizontal="right" vertical="center"/>
    </xf>
    <xf numFmtId="0" fontId="21" fillId="26" borderId="25" xfId="0" applyFont="1" applyFill="1" applyBorder="1" applyAlignment="1">
      <alignment vertical="center"/>
    </xf>
    <xf numFmtId="0" fontId="32" fillId="24" borderId="36" xfId="38" applyFont="1" applyFill="1" applyBorder="1" applyAlignment="1">
      <alignment horizontal="center" vertical="center"/>
    </xf>
    <xf numFmtId="189" fontId="33" fillId="24" borderId="37" xfId="44" applyNumberFormat="1" applyFont="1" applyFill="1" applyBorder="1" applyAlignment="1">
      <alignment horizontal="center" vertical="center"/>
    </xf>
    <xf numFmtId="195" fontId="33" fillId="24" borderId="37" xfId="0" applyNumberFormat="1" applyFont="1" applyFill="1" applyBorder="1" applyAlignment="1">
      <alignment horizontal="center" vertical="center"/>
    </xf>
    <xf numFmtId="0" fontId="33" fillId="24" borderId="37" xfId="0" applyFont="1" applyFill="1" applyBorder="1" applyAlignment="1">
      <alignment vertical="center"/>
    </xf>
    <xf numFmtId="0" fontId="33" fillId="24" borderId="25" xfId="0" applyFont="1" applyFill="1" applyBorder="1" applyAlignment="1">
      <alignment vertical="center"/>
    </xf>
    <xf numFmtId="0" fontId="33" fillId="0" borderId="36" xfId="38" applyFont="1" applyBorder="1" applyAlignment="1">
      <alignment horizontal="center" vertical="center"/>
    </xf>
    <xf numFmtId="0" fontId="33" fillId="0" borderId="37" xfId="38" applyFont="1" applyBorder="1" applyAlignment="1">
      <alignment horizontal="center" vertical="center"/>
    </xf>
    <xf numFmtId="189" fontId="33" fillId="0" borderId="37" xfId="44" applyNumberFormat="1" applyFont="1" applyBorder="1" applyAlignment="1">
      <alignment horizontal="right" vertical="center"/>
    </xf>
    <xf numFmtId="0" fontId="33" fillId="0" borderId="37" xfId="38" applyFont="1" applyBorder="1" applyAlignment="1">
      <alignment horizontal="right" vertical="center"/>
    </xf>
    <xf numFmtId="43" fontId="33" fillId="0" borderId="37" xfId="38" applyNumberFormat="1" applyFont="1" applyBorder="1" applyAlignment="1">
      <alignment horizontal="right" vertical="center"/>
    </xf>
    <xf numFmtId="43" fontId="33" fillId="0" borderId="25" xfId="38" applyNumberFormat="1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3" fillId="24" borderId="36" xfId="38" applyFont="1" applyFill="1" applyBorder="1" applyAlignment="1">
      <alignment horizontal="center" vertical="center"/>
    </xf>
    <xf numFmtId="0" fontId="33" fillId="24" borderId="37" xfId="38" applyFont="1" applyFill="1" applyBorder="1" applyAlignment="1">
      <alignment horizontal="center" vertical="center"/>
    </xf>
    <xf numFmtId="189" fontId="33" fillId="24" borderId="37" xfId="44" applyNumberFormat="1" applyFont="1" applyFill="1" applyBorder="1" applyAlignment="1">
      <alignment horizontal="right" vertical="center"/>
    </xf>
    <xf numFmtId="0" fontId="33" fillId="24" borderId="37" xfId="38" applyFont="1" applyFill="1" applyBorder="1" applyAlignment="1">
      <alignment horizontal="right" vertical="center"/>
    </xf>
    <xf numFmtId="43" fontId="33" fillId="24" borderId="37" xfId="38" applyNumberFormat="1" applyFont="1" applyFill="1" applyBorder="1" applyAlignment="1">
      <alignment horizontal="right" vertical="center"/>
    </xf>
    <xf numFmtId="43" fontId="33" fillId="24" borderId="25" xfId="38" applyNumberFormat="1" applyFont="1" applyFill="1" applyBorder="1" applyAlignment="1">
      <alignment vertical="center"/>
    </xf>
    <xf numFmtId="0" fontId="32" fillId="0" borderId="36" xfId="38" applyFont="1" applyBorder="1" applyAlignment="1">
      <alignment horizontal="center" vertical="center"/>
    </xf>
    <xf numFmtId="0" fontId="49" fillId="24" borderId="37" xfId="38" applyFont="1" applyFill="1" applyBorder="1" applyAlignment="1">
      <alignment horizontal="center" vertical="center"/>
    </xf>
    <xf numFmtId="3" fontId="48" fillId="24" borderId="37" xfId="38" applyNumberFormat="1" applyFont="1" applyFill="1" applyBorder="1" applyAlignment="1">
      <alignment horizontal="center" vertical="center"/>
    </xf>
    <xf numFmtId="0" fontId="48" fillId="24" borderId="37" xfId="38" applyFont="1" applyFill="1" applyBorder="1" applyAlignment="1">
      <alignment horizontal="center" vertical="center"/>
    </xf>
    <xf numFmtId="195" fontId="48" fillId="24" borderId="37" xfId="28" applyNumberFormat="1" applyFont="1" applyFill="1" applyBorder="1" applyAlignment="1">
      <alignment horizontal="right" vertical="center"/>
    </xf>
    <xf numFmtId="43" fontId="48" fillId="24" borderId="37" xfId="38" applyNumberFormat="1" applyFont="1" applyFill="1" applyBorder="1" applyAlignment="1">
      <alignment horizontal="right" vertical="center"/>
    </xf>
    <xf numFmtId="3" fontId="50" fillId="0" borderId="0" xfId="0" applyNumberFormat="1" applyFont="1" applyAlignment="1">
      <alignment horizontal="center" vertical="center"/>
    </xf>
    <xf numFmtId="0" fontId="51" fillId="24" borderId="0" xfId="0" applyFont="1" applyFill="1" applyAlignment="1">
      <alignment vertical="center"/>
    </xf>
    <xf numFmtId="3" fontId="48" fillId="24" borderId="37" xfId="38" applyNumberFormat="1" applyFont="1" applyFill="1" applyBorder="1" applyAlignment="1">
      <alignment horizontal="right" vertical="center"/>
    </xf>
    <xf numFmtId="0" fontId="33" fillId="0" borderId="36" xfId="0" applyFont="1" applyBorder="1" applyAlignment="1">
      <alignment horizontal="center" vertical="center"/>
    </xf>
    <xf numFmtId="188" fontId="32" fillId="26" borderId="37" xfId="28" applyNumberFormat="1" applyFont="1" applyFill="1" applyBorder="1" applyAlignment="1">
      <alignment horizontal="right" vertical="center"/>
    </xf>
    <xf numFmtId="0" fontId="49" fillId="24" borderId="36" xfId="38" applyFont="1" applyFill="1" applyBorder="1" applyAlignment="1">
      <alignment horizontal="center" vertical="center"/>
    </xf>
    <xf numFmtId="3" fontId="49" fillId="0" borderId="37" xfId="44" applyNumberFormat="1" applyFont="1" applyFill="1" applyBorder="1" applyAlignment="1">
      <alignment horizontal="center" vertical="center"/>
    </xf>
    <xf numFmtId="0" fontId="49" fillId="0" borderId="37" xfId="38" applyFont="1" applyBorder="1" applyAlignment="1">
      <alignment horizontal="center" vertical="center"/>
    </xf>
    <xf numFmtId="189" fontId="49" fillId="0" borderId="37" xfId="44" applyNumberFormat="1" applyFont="1" applyBorder="1" applyAlignment="1">
      <alignment horizontal="right" vertical="center"/>
    </xf>
    <xf numFmtId="195" fontId="49" fillId="0" borderId="37" xfId="28" applyNumberFormat="1" applyFont="1" applyFill="1" applyBorder="1" applyAlignment="1">
      <alignment horizontal="right" vertical="center"/>
    </xf>
    <xf numFmtId="0" fontId="49" fillId="0" borderId="37" xfId="38" applyFont="1" applyBorder="1" applyAlignment="1">
      <alignment horizontal="right" vertical="center"/>
    </xf>
    <xf numFmtId="43" fontId="49" fillId="0" borderId="37" xfId="38" applyNumberFormat="1" applyFont="1" applyBorder="1" applyAlignment="1">
      <alignment horizontal="right" vertical="center"/>
    </xf>
    <xf numFmtId="43" fontId="49" fillId="24" borderId="25" xfId="38" applyNumberFormat="1" applyFont="1" applyFill="1" applyBorder="1" applyAlignment="1">
      <alignment vertical="center"/>
    </xf>
    <xf numFmtId="0" fontId="48" fillId="24" borderId="0" xfId="0" applyFont="1" applyFill="1" applyAlignment="1">
      <alignment horizontal="center" vertical="center"/>
    </xf>
    <xf numFmtId="0" fontId="48" fillId="24" borderId="0" xfId="0" applyFont="1" applyFill="1" applyAlignment="1">
      <alignment vertical="center"/>
    </xf>
    <xf numFmtId="0" fontId="48" fillId="24" borderId="0" xfId="0" applyFont="1" applyFill="1" applyAlignment="1">
      <alignment horizontal="right" vertical="center"/>
    </xf>
    <xf numFmtId="0" fontId="48" fillId="0" borderId="36" xfId="0" applyFont="1" applyBorder="1" applyAlignment="1">
      <alignment horizontal="center" vertical="center"/>
    </xf>
    <xf numFmtId="3" fontId="48" fillId="24" borderId="32" xfId="44" applyNumberFormat="1" applyFont="1" applyFill="1" applyBorder="1" applyAlignment="1">
      <alignment horizontal="center" vertical="center"/>
    </xf>
    <xf numFmtId="0" fontId="48" fillId="24" borderId="32" xfId="38" applyFont="1" applyFill="1" applyBorder="1" applyAlignment="1">
      <alignment horizontal="center" vertical="center"/>
    </xf>
    <xf numFmtId="189" fontId="48" fillId="24" borderId="32" xfId="44" applyNumberFormat="1" applyFont="1" applyFill="1" applyBorder="1" applyAlignment="1">
      <alignment horizontal="right" vertical="center"/>
    </xf>
    <xf numFmtId="195" fontId="48" fillId="24" borderId="32" xfId="28" applyNumberFormat="1" applyFont="1" applyFill="1" applyBorder="1" applyAlignment="1">
      <alignment horizontal="center" vertical="center"/>
    </xf>
    <xf numFmtId="0" fontId="48" fillId="24" borderId="32" xfId="38" applyFont="1" applyFill="1" applyBorder="1" applyAlignment="1">
      <alignment horizontal="right" vertical="center"/>
    </xf>
    <xf numFmtId="43" fontId="48" fillId="24" borderId="35" xfId="38" applyNumberFormat="1" applyFont="1" applyFill="1" applyBorder="1" applyAlignment="1">
      <alignment vertical="center"/>
    </xf>
    <xf numFmtId="0" fontId="48" fillId="0" borderId="25" xfId="0" applyFont="1" applyBorder="1" applyAlignment="1">
      <alignment vertical="center"/>
    </xf>
    <xf numFmtId="3" fontId="48" fillId="24" borderId="37" xfId="44" applyNumberFormat="1" applyFont="1" applyFill="1" applyBorder="1" applyAlignment="1">
      <alignment horizontal="center" vertical="center"/>
    </xf>
    <xf numFmtId="189" fontId="48" fillId="24" borderId="37" xfId="44" applyNumberFormat="1" applyFont="1" applyFill="1" applyBorder="1" applyAlignment="1">
      <alignment horizontal="right" vertical="center"/>
    </xf>
    <xf numFmtId="3" fontId="48" fillId="0" borderId="37" xfId="44" applyNumberFormat="1" applyFont="1" applyFill="1" applyBorder="1" applyAlignment="1">
      <alignment horizontal="center" vertical="center"/>
    </xf>
    <xf numFmtId="0" fontId="48" fillId="35" borderId="36" xfId="0" applyFont="1" applyFill="1" applyBorder="1" applyAlignment="1">
      <alignment horizontal="center" vertical="center"/>
    </xf>
    <xf numFmtId="3" fontId="49" fillId="35" borderId="37" xfId="44" applyNumberFormat="1" applyFont="1" applyFill="1" applyBorder="1" applyAlignment="1">
      <alignment horizontal="center" vertical="center"/>
    </xf>
    <xf numFmtId="0" fontId="49" fillId="35" borderId="37" xfId="38" applyFont="1" applyFill="1" applyBorder="1" applyAlignment="1">
      <alignment horizontal="center" vertical="center"/>
    </xf>
    <xf numFmtId="189" fontId="49" fillId="35" borderId="37" xfId="44" applyNumberFormat="1" applyFont="1" applyFill="1" applyBorder="1" applyAlignment="1">
      <alignment horizontal="right" vertical="center"/>
    </xf>
    <xf numFmtId="195" fontId="49" fillId="35" borderId="37" xfId="28" applyNumberFormat="1" applyFont="1" applyFill="1" applyBorder="1" applyAlignment="1">
      <alignment horizontal="right" vertical="center"/>
    </xf>
    <xf numFmtId="0" fontId="49" fillId="35" borderId="37" xfId="38" applyFont="1" applyFill="1" applyBorder="1" applyAlignment="1">
      <alignment horizontal="right" vertical="center"/>
    </xf>
    <xf numFmtId="43" fontId="49" fillId="35" borderId="37" xfId="38" applyNumberFormat="1" applyFont="1" applyFill="1" applyBorder="1" applyAlignment="1">
      <alignment horizontal="right" vertical="center"/>
    </xf>
    <xf numFmtId="0" fontId="48" fillId="35" borderId="25" xfId="0" applyFont="1" applyFill="1" applyBorder="1" applyAlignment="1">
      <alignment vertical="center"/>
    </xf>
    <xf numFmtId="189" fontId="49" fillId="24" borderId="37" xfId="44" applyNumberFormat="1" applyFont="1" applyFill="1" applyBorder="1" applyAlignment="1">
      <alignment horizontal="right" vertical="center"/>
    </xf>
    <xf numFmtId="195" fontId="49" fillId="24" borderId="37" xfId="28" applyNumberFormat="1" applyFont="1" applyFill="1" applyBorder="1" applyAlignment="1">
      <alignment horizontal="right" vertical="center"/>
    </xf>
    <xf numFmtId="0" fontId="49" fillId="24" borderId="37" xfId="38" applyFont="1" applyFill="1" applyBorder="1" applyAlignment="1">
      <alignment horizontal="right" vertical="center"/>
    </xf>
    <xf numFmtId="43" fontId="49" fillId="24" borderId="37" xfId="38" applyNumberFormat="1" applyFont="1" applyFill="1" applyBorder="1" applyAlignment="1">
      <alignment horizontal="right" vertical="center"/>
    </xf>
    <xf numFmtId="0" fontId="48" fillId="24" borderId="36" xfId="38" applyFont="1" applyFill="1" applyBorder="1" applyAlignment="1">
      <alignment horizontal="center" vertical="center"/>
    </xf>
    <xf numFmtId="43" fontId="48" fillId="24" borderId="25" xfId="38" applyNumberFormat="1" applyFont="1" applyFill="1" applyBorder="1" applyAlignment="1">
      <alignment vertical="center"/>
    </xf>
    <xf numFmtId="0" fontId="48" fillId="24" borderId="37" xfId="38" applyFont="1" applyFill="1" applyBorder="1" applyAlignment="1">
      <alignment horizontal="right" vertical="center"/>
    </xf>
    <xf numFmtId="2" fontId="48" fillId="24" borderId="36" xfId="38" applyNumberFormat="1" applyFont="1" applyFill="1" applyBorder="1" applyAlignment="1">
      <alignment horizontal="center" vertical="center"/>
    </xf>
    <xf numFmtId="0" fontId="49" fillId="26" borderId="36" xfId="38" applyFont="1" applyFill="1" applyBorder="1" applyAlignment="1">
      <alignment horizontal="center" vertical="center"/>
    </xf>
    <xf numFmtId="0" fontId="49" fillId="26" borderId="37" xfId="38" applyFont="1" applyFill="1" applyBorder="1" applyAlignment="1">
      <alignment horizontal="center" vertical="center"/>
    </xf>
    <xf numFmtId="189" fontId="49" fillId="26" borderId="37" xfId="44" applyNumberFormat="1" applyFont="1" applyFill="1" applyBorder="1" applyAlignment="1">
      <alignment horizontal="right" vertical="center"/>
    </xf>
    <xf numFmtId="195" fontId="49" fillId="26" borderId="37" xfId="28" applyNumberFormat="1" applyFont="1" applyFill="1" applyBorder="1" applyAlignment="1">
      <alignment horizontal="right" vertical="center"/>
    </xf>
    <xf numFmtId="0" fontId="49" fillId="26" borderId="37" xfId="38" applyFont="1" applyFill="1" applyBorder="1" applyAlignment="1">
      <alignment horizontal="right" vertical="center"/>
    </xf>
    <xf numFmtId="43" fontId="49" fillId="26" borderId="37" xfId="38" applyNumberFormat="1" applyFont="1" applyFill="1" applyBorder="1" applyAlignment="1">
      <alignment horizontal="right" vertical="center"/>
    </xf>
    <xf numFmtId="43" fontId="49" fillId="26" borderId="25" xfId="38" applyNumberFormat="1" applyFont="1" applyFill="1" applyBorder="1" applyAlignment="1">
      <alignment vertical="center"/>
    </xf>
    <xf numFmtId="188" fontId="49" fillId="26" borderId="37" xfId="28" applyNumberFormat="1" applyFont="1" applyFill="1" applyBorder="1" applyAlignment="1">
      <alignment horizontal="right" vertical="center"/>
    </xf>
    <xf numFmtId="0" fontId="32" fillId="24" borderId="37" xfId="38" applyFont="1" applyFill="1" applyBorder="1" applyAlignment="1">
      <alignment horizontal="center" vertical="center"/>
    </xf>
    <xf numFmtId="189" fontId="32" fillId="24" borderId="37" xfId="44" applyNumberFormat="1" applyFont="1" applyFill="1" applyBorder="1" applyAlignment="1">
      <alignment horizontal="right" vertical="center"/>
    </xf>
    <xf numFmtId="195" fontId="32" fillId="24" borderId="37" xfId="28" applyNumberFormat="1" applyFont="1" applyFill="1" applyBorder="1" applyAlignment="1">
      <alignment horizontal="right" vertical="center"/>
    </xf>
    <xf numFmtId="0" fontId="32" fillId="24" borderId="37" xfId="38" applyFont="1" applyFill="1" applyBorder="1" applyAlignment="1">
      <alignment horizontal="right" vertical="center"/>
    </xf>
    <xf numFmtId="43" fontId="32" fillId="24" borderId="37" xfId="38" applyNumberFormat="1" applyFont="1" applyFill="1" applyBorder="1" applyAlignment="1">
      <alignment horizontal="right" vertical="center"/>
    </xf>
    <xf numFmtId="43" fontId="32" fillId="24" borderId="25" xfId="38" applyNumberFormat="1" applyFont="1" applyFill="1" applyBorder="1" applyAlignment="1">
      <alignment vertical="center"/>
    </xf>
    <xf numFmtId="194" fontId="33" fillId="0" borderId="31" xfId="0" applyNumberFormat="1" applyFont="1" applyBorder="1" applyAlignment="1">
      <alignment horizontal="center" vertical="center"/>
    </xf>
    <xf numFmtId="43" fontId="33" fillId="0" borderId="25" xfId="0" applyNumberFormat="1" applyFont="1" applyBorder="1" applyAlignment="1">
      <alignment vertical="center"/>
    </xf>
    <xf numFmtId="4" fontId="33" fillId="24" borderId="19" xfId="0" applyNumberFormat="1" applyFont="1" applyFill="1" applyBorder="1" applyAlignment="1">
      <alignment horizontal="center" vertical="center"/>
    </xf>
    <xf numFmtId="0" fontId="33" fillId="24" borderId="31" xfId="38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43" fontId="33" fillId="24" borderId="35" xfId="28" applyFont="1" applyFill="1" applyBorder="1" applyAlignment="1">
      <alignment horizontal="right" vertical="center"/>
    </xf>
    <xf numFmtId="2" fontId="33" fillId="24" borderId="36" xfId="38" applyNumberFormat="1" applyFont="1" applyFill="1" applyBorder="1" applyAlignment="1">
      <alignment horizontal="center" vertical="center"/>
    </xf>
    <xf numFmtId="0" fontId="32" fillId="26" borderId="36" xfId="38" applyFont="1" applyFill="1" applyBorder="1" applyAlignment="1">
      <alignment horizontal="center" vertical="center"/>
    </xf>
    <xf numFmtId="43" fontId="32" fillId="26" borderId="37" xfId="38" applyNumberFormat="1" applyFont="1" applyFill="1" applyBorder="1" applyAlignment="1">
      <alignment horizontal="right" vertical="center"/>
    </xf>
    <xf numFmtId="43" fontId="32" fillId="26" borderId="25" xfId="38" applyNumberFormat="1" applyFont="1" applyFill="1" applyBorder="1" applyAlignment="1">
      <alignment vertical="center"/>
    </xf>
    <xf numFmtId="4" fontId="33" fillId="0" borderId="32" xfId="0" applyNumberFormat="1" applyFont="1" applyBorder="1" applyAlignment="1">
      <alignment horizontal="center" vertical="center"/>
    </xf>
    <xf numFmtId="189" fontId="33" fillId="0" borderId="32" xfId="44" applyNumberFormat="1" applyFont="1" applyBorder="1" applyAlignment="1">
      <alignment horizontal="right" vertical="center"/>
    </xf>
    <xf numFmtId="195" fontId="33" fillId="0" borderId="32" xfId="28" applyNumberFormat="1" applyFont="1" applyFill="1" applyBorder="1" applyAlignment="1">
      <alignment horizontal="center" vertical="center"/>
    </xf>
    <xf numFmtId="41" fontId="33" fillId="0" borderId="32" xfId="0" applyNumberFormat="1" applyFont="1" applyBorder="1" applyAlignment="1">
      <alignment horizontal="right" vertical="center"/>
    </xf>
    <xf numFmtId="43" fontId="33" fillId="0" borderId="33" xfId="0" applyNumberFormat="1" applyFont="1" applyBorder="1" applyAlignment="1">
      <alignment vertical="center"/>
    </xf>
    <xf numFmtId="194" fontId="33" fillId="26" borderId="31" xfId="0" applyNumberFormat="1" applyFont="1" applyFill="1" applyBorder="1" applyAlignment="1">
      <alignment horizontal="center" vertical="center"/>
    </xf>
    <xf numFmtId="0" fontId="32" fillId="26" borderId="32" xfId="0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/>
    </xf>
    <xf numFmtId="189" fontId="32" fillId="26" borderId="32" xfId="44" applyNumberFormat="1" applyFont="1" applyFill="1" applyBorder="1" applyAlignment="1">
      <alignment horizontal="right" vertical="center"/>
    </xf>
    <xf numFmtId="195" fontId="32" fillId="26" borderId="32" xfId="28" applyNumberFormat="1" applyFont="1" applyFill="1" applyBorder="1" applyAlignment="1">
      <alignment horizontal="center" vertical="center"/>
    </xf>
    <xf numFmtId="41" fontId="32" fillId="26" borderId="32" xfId="0" applyNumberFormat="1" applyFont="1" applyFill="1" applyBorder="1" applyAlignment="1">
      <alignment horizontal="right" vertical="center"/>
    </xf>
    <xf numFmtId="43" fontId="32" fillId="26" borderId="32" xfId="28" applyFont="1" applyFill="1" applyBorder="1" applyAlignment="1">
      <alignment horizontal="center" vertical="center"/>
    </xf>
    <xf numFmtId="43" fontId="32" fillId="26" borderId="25" xfId="0" applyNumberFormat="1" applyFont="1" applyFill="1" applyBorder="1" applyAlignment="1">
      <alignment vertical="center"/>
    </xf>
    <xf numFmtId="0" fontId="32" fillId="24" borderId="31" xfId="38" applyFont="1" applyFill="1" applyBorder="1" applyAlignment="1">
      <alignment horizontal="center" vertical="center"/>
    </xf>
    <xf numFmtId="4" fontId="33" fillId="24" borderId="0" xfId="0" applyNumberFormat="1" applyFont="1" applyFill="1" applyAlignment="1">
      <alignment horizontal="center" vertical="center"/>
    </xf>
    <xf numFmtId="43" fontId="33" fillId="24" borderId="25" xfId="28" applyFont="1" applyFill="1" applyBorder="1" applyAlignment="1">
      <alignment vertical="center"/>
    </xf>
    <xf numFmtId="43" fontId="32" fillId="26" borderId="33" xfId="0" applyNumberFormat="1" applyFont="1" applyFill="1" applyBorder="1" applyAlignment="1">
      <alignment vertical="center"/>
    </xf>
    <xf numFmtId="43" fontId="33" fillId="26" borderId="25" xfId="0" applyNumberFormat="1" applyFont="1" applyFill="1" applyBorder="1" applyAlignment="1">
      <alignment vertical="center"/>
    </xf>
    <xf numFmtId="0" fontId="32" fillId="24" borderId="36" xfId="0" applyFont="1" applyFill="1" applyBorder="1" applyAlignment="1">
      <alignment horizontal="center" vertical="center"/>
    </xf>
    <xf numFmtId="0" fontId="33" fillId="24" borderId="37" xfId="0" applyFont="1" applyFill="1" applyBorder="1" applyAlignment="1">
      <alignment horizontal="center"/>
    </xf>
    <xf numFmtId="189" fontId="33" fillId="24" borderId="37" xfId="44" applyNumberFormat="1" applyFont="1" applyFill="1" applyBorder="1" applyAlignment="1">
      <alignment horizontal="right"/>
    </xf>
    <xf numFmtId="195" fontId="33" fillId="24" borderId="37" xfId="44" applyNumberFormat="1" applyFont="1" applyFill="1" applyBorder="1" applyAlignment="1">
      <alignment horizontal="right" vertical="center"/>
    </xf>
    <xf numFmtId="0" fontId="33" fillId="24" borderId="36" xfId="0" applyFont="1" applyFill="1" applyBorder="1" applyAlignment="1">
      <alignment horizontal="center" vertical="center"/>
    </xf>
    <xf numFmtId="189" fontId="33" fillId="36" borderId="59" xfId="44" applyNumberFormat="1" applyFont="1" applyFill="1" applyBorder="1" applyAlignment="1">
      <alignment horizontal="right" vertical="center"/>
    </xf>
    <xf numFmtId="3" fontId="33" fillId="24" borderId="37" xfId="0" applyNumberFormat="1" applyFont="1" applyFill="1" applyBorder="1" applyAlignment="1">
      <alignment horizontal="center" vertical="center"/>
    </xf>
    <xf numFmtId="43" fontId="33" fillId="24" borderId="37" xfId="28" applyFont="1" applyFill="1" applyBorder="1" applyAlignment="1">
      <alignment horizontal="right" vertical="center"/>
    </xf>
    <xf numFmtId="0" fontId="33" fillId="26" borderId="36" xfId="0" applyFont="1" applyFill="1" applyBorder="1" applyAlignment="1">
      <alignment horizontal="center" vertical="center"/>
    </xf>
    <xf numFmtId="0" fontId="32" fillId="26" borderId="32" xfId="38" applyFont="1" applyFill="1" applyBorder="1" applyAlignment="1">
      <alignment horizontal="center" vertical="center"/>
    </xf>
    <xf numFmtId="195" fontId="32" fillId="26" borderId="32" xfId="28" applyNumberFormat="1" applyFont="1" applyFill="1" applyBorder="1" applyAlignment="1">
      <alignment horizontal="right" vertical="center"/>
    </xf>
    <xf numFmtId="0" fontId="32" fillId="26" borderId="32" xfId="38" applyFont="1" applyFill="1" applyBorder="1" applyAlignment="1">
      <alignment horizontal="right" vertical="center"/>
    </xf>
    <xf numFmtId="43" fontId="32" fillId="26" borderId="35" xfId="38" applyNumberFormat="1" applyFont="1" applyFill="1" applyBorder="1" applyAlignment="1">
      <alignment horizontal="right" vertical="center"/>
    </xf>
    <xf numFmtId="0" fontId="33" fillId="26" borderId="25" xfId="0" applyFont="1" applyFill="1" applyBorder="1" applyAlignment="1">
      <alignment vertical="center"/>
    </xf>
    <xf numFmtId="188" fontId="32" fillId="26" borderId="32" xfId="28" applyNumberFormat="1" applyFont="1" applyFill="1" applyBorder="1" applyAlignment="1">
      <alignment horizontal="right" vertical="center"/>
    </xf>
    <xf numFmtId="1" fontId="32" fillId="24" borderId="36" xfId="0" applyNumberFormat="1" applyFont="1" applyFill="1" applyBorder="1" applyAlignment="1">
      <alignment horizontal="center" vertical="center"/>
    </xf>
    <xf numFmtId="0" fontId="33" fillId="24" borderId="59" xfId="38" applyFont="1" applyFill="1" applyBorder="1" applyAlignment="1">
      <alignment horizontal="right" vertical="center"/>
    </xf>
    <xf numFmtId="43" fontId="33" fillId="24" borderId="32" xfId="0" applyNumberFormat="1" applyFont="1" applyFill="1" applyBorder="1" applyAlignment="1">
      <alignment horizontal="center" vertical="center"/>
    </xf>
    <xf numFmtId="43" fontId="33" fillId="24" borderId="32" xfId="0" applyNumberFormat="1" applyFont="1" applyFill="1" applyBorder="1" applyAlignment="1">
      <alignment horizontal="right" vertical="center"/>
    </xf>
    <xf numFmtId="43" fontId="21" fillId="24" borderId="35" xfId="0" applyNumberFormat="1" applyFont="1" applyFill="1" applyBorder="1" applyAlignment="1">
      <alignment vertical="center"/>
    </xf>
    <xf numFmtId="43" fontId="21" fillId="24" borderId="25" xfId="0" applyNumberFormat="1" applyFont="1" applyFill="1" applyBorder="1" applyAlignment="1">
      <alignment vertical="center"/>
    </xf>
    <xf numFmtId="1" fontId="32" fillId="26" borderId="37" xfId="0" applyNumberFormat="1" applyFont="1" applyFill="1" applyBorder="1" applyAlignment="1">
      <alignment horizontal="center" vertical="center"/>
    </xf>
    <xf numFmtId="0" fontId="32" fillId="26" borderId="37" xfId="0" applyFont="1" applyFill="1" applyBorder="1" applyAlignment="1">
      <alignment horizontal="center" vertical="center"/>
    </xf>
    <xf numFmtId="189" fontId="32" fillId="26" borderId="37" xfId="0" applyNumberFormat="1" applyFont="1" applyFill="1" applyBorder="1" applyAlignment="1">
      <alignment horizontal="center" vertical="center"/>
    </xf>
    <xf numFmtId="43" fontId="22" fillId="26" borderId="37" xfId="44" applyNumberFormat="1" applyFont="1" applyFill="1" applyBorder="1" applyAlignment="1">
      <alignment horizontal="center" vertical="center"/>
    </xf>
    <xf numFmtId="43" fontId="22" fillId="26" borderId="25" xfId="0" applyNumberFormat="1" applyFont="1" applyFill="1" applyBorder="1" applyAlignment="1">
      <alignment vertical="center"/>
    </xf>
    <xf numFmtId="189" fontId="30" fillId="24" borderId="0" xfId="44" applyNumberFormat="1" applyFont="1" applyFill="1" applyAlignment="1">
      <alignment vertical="center"/>
    </xf>
    <xf numFmtId="195" fontId="30" fillId="24" borderId="0" xfId="0" applyNumberFormat="1" applyFont="1" applyFill="1" applyAlignment="1">
      <alignment vertical="center"/>
    </xf>
    <xf numFmtId="0" fontId="21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43" fontId="28" fillId="0" borderId="32" xfId="0" applyNumberFormat="1" applyFont="1" applyFill="1" applyBorder="1" applyAlignment="1">
      <alignment horizontal="right" vertical="center"/>
    </xf>
    <xf numFmtId="0" fontId="21" fillId="0" borderId="19" xfId="0" applyFont="1" applyFill="1" applyBorder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8" fillId="0" borderId="0" xfId="45" applyFont="1" applyFill="1" applyAlignment="1">
      <alignment horizontal="center" vertical="center"/>
    </xf>
    <xf numFmtId="0" fontId="53" fillId="24" borderId="26" xfId="0" applyFont="1" applyFill="1" applyBorder="1" applyAlignment="1">
      <alignment horizontal="center" vertical="center"/>
    </xf>
    <xf numFmtId="190" fontId="42" fillId="0" borderId="13" xfId="0" applyNumberFormat="1" applyFont="1" applyBorder="1" applyAlignment="1" applyProtection="1">
      <alignment horizontal="center" vertical="center"/>
      <protection hidden="1"/>
    </xf>
    <xf numFmtId="190" fontId="42" fillId="0" borderId="59" xfId="0" applyNumberFormat="1" applyFont="1" applyBorder="1" applyAlignment="1" applyProtection="1">
      <alignment horizontal="center" vertical="center"/>
      <protection hidden="1"/>
    </xf>
    <xf numFmtId="0" fontId="42" fillId="0" borderId="13" xfId="0" applyFont="1" applyBorder="1" applyAlignment="1" applyProtection="1">
      <alignment horizontal="center" vertical="center"/>
      <protection hidden="1"/>
    </xf>
    <xf numFmtId="190" fontId="42" fillId="0" borderId="11" xfId="0" applyNumberFormat="1" applyFont="1" applyBorder="1" applyAlignment="1" applyProtection="1">
      <alignment horizontal="center" vertical="center"/>
      <protection hidden="1"/>
    </xf>
    <xf numFmtId="190" fontId="42" fillId="0" borderId="12" xfId="0" applyNumberFormat="1" applyFont="1" applyBorder="1" applyAlignment="1" applyProtection="1">
      <alignment horizontal="center" vertical="center"/>
      <protection hidden="1"/>
    </xf>
    <xf numFmtId="190" fontId="42" fillId="0" borderId="13" xfId="44" applyNumberFormat="1" applyFont="1" applyBorder="1" applyAlignment="1" applyProtection="1">
      <alignment horizontal="center" vertical="center"/>
      <protection hidden="1"/>
    </xf>
    <xf numFmtId="190" fontId="42" fillId="0" borderId="0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>
      <alignment horizontal="center" vertical="center"/>
    </xf>
    <xf numFmtId="0" fontId="42" fillId="0" borderId="0" xfId="0" applyFont="1"/>
    <xf numFmtId="192" fontId="42" fillId="0" borderId="59" xfId="0" applyNumberFormat="1" applyFont="1" applyBorder="1" applyAlignment="1" applyProtection="1">
      <alignment horizontal="center" vertical="center"/>
      <protection hidden="1"/>
    </xf>
    <xf numFmtId="190" fontId="42" fillId="0" borderId="33" xfId="0" applyNumberFormat="1" applyFont="1" applyBorder="1" applyAlignment="1" applyProtection="1">
      <alignment horizontal="center" vertical="center"/>
      <protection hidden="1"/>
    </xf>
    <xf numFmtId="190" fontId="42" fillId="0" borderId="59" xfId="44" applyNumberFormat="1" applyFont="1" applyBorder="1" applyAlignment="1" applyProtection="1">
      <alignment horizontal="center" vertical="center"/>
      <protection hidden="1"/>
    </xf>
    <xf numFmtId="195" fontId="48" fillId="24" borderId="32" xfId="28" applyNumberFormat="1" applyFont="1" applyFill="1" applyBorder="1" applyAlignment="1">
      <alignment horizontal="right" vertical="center"/>
    </xf>
    <xf numFmtId="43" fontId="48" fillId="24" borderId="35" xfId="38" applyNumberFormat="1" applyFont="1" applyFill="1" applyBorder="1" applyAlignment="1">
      <alignment horizontal="right" vertical="center"/>
    </xf>
    <xf numFmtId="0" fontId="33" fillId="0" borderId="36" xfId="38" applyFont="1" applyFill="1" applyBorder="1" applyAlignment="1">
      <alignment horizontal="center" vertical="center"/>
    </xf>
    <xf numFmtId="0" fontId="33" fillId="24" borderId="32" xfId="38" applyNumberFormat="1" applyFont="1" applyFill="1" applyBorder="1" applyAlignment="1">
      <alignment horizontal="center" vertical="center"/>
    </xf>
    <xf numFmtId="188" fontId="33" fillId="24" borderId="37" xfId="28" applyNumberFormat="1" applyFont="1" applyFill="1" applyBorder="1" applyAlignment="1">
      <alignment horizontal="right" vertical="center"/>
    </xf>
    <xf numFmtId="0" fontId="33" fillId="24" borderId="32" xfId="38" applyFont="1" applyFill="1" applyBorder="1" applyAlignment="1">
      <alignment vertical="center"/>
    </xf>
    <xf numFmtId="43" fontId="33" fillId="24" borderId="32" xfId="28" applyNumberFormat="1" applyFont="1" applyFill="1" applyBorder="1" applyAlignment="1">
      <alignment horizontal="center" vertical="center"/>
    </xf>
    <xf numFmtId="43" fontId="22" fillId="24" borderId="0" xfId="44" applyFont="1" applyFill="1" applyBorder="1" applyAlignment="1">
      <alignment vertical="center"/>
    </xf>
    <xf numFmtId="43" fontId="22" fillId="24" borderId="0" xfId="0" applyNumberFormat="1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4" fontId="29" fillId="24" borderId="0" xfId="0" applyNumberFormat="1" applyFont="1" applyFill="1" applyBorder="1" applyAlignment="1">
      <alignment horizontal="center" vertical="center"/>
    </xf>
    <xf numFmtId="43" fontId="33" fillId="24" borderId="34" xfId="0" applyNumberFormat="1" applyFont="1" applyFill="1" applyBorder="1" applyAlignment="1">
      <alignment vertical="center" wrapText="1"/>
    </xf>
    <xf numFmtId="188" fontId="21" fillId="24" borderId="0" xfId="0" applyNumberFormat="1" applyFont="1" applyFill="1" applyAlignment="1">
      <alignment vertical="center"/>
    </xf>
    <xf numFmtId="0" fontId="21" fillId="24" borderId="0" xfId="0" applyFont="1" applyFill="1" applyAlignment="1">
      <alignment horizontal="center" vertical="center"/>
    </xf>
    <xf numFmtId="2" fontId="21" fillId="24" borderId="0" xfId="0" applyNumberFormat="1" applyFont="1" applyFill="1" applyAlignment="1">
      <alignment horizontal="center" vertical="center"/>
    </xf>
    <xf numFmtId="43" fontId="21" fillId="0" borderId="0" xfId="44" applyFont="1"/>
    <xf numFmtId="190" fontId="42" fillId="37" borderId="13" xfId="0" applyNumberFormat="1" applyFont="1" applyFill="1" applyBorder="1" applyAlignment="1" applyProtection="1">
      <alignment horizontal="center" vertical="center"/>
      <protection hidden="1"/>
    </xf>
    <xf numFmtId="0" fontId="42" fillId="37" borderId="13" xfId="0" applyFont="1" applyFill="1" applyBorder="1" applyAlignment="1" applyProtection="1">
      <alignment horizontal="center" vertical="center"/>
      <protection hidden="1"/>
    </xf>
    <xf numFmtId="190" fontId="42" fillId="37" borderId="11" xfId="0" applyNumberFormat="1" applyFont="1" applyFill="1" applyBorder="1" applyAlignment="1" applyProtection="1">
      <alignment horizontal="center" vertical="center"/>
      <protection hidden="1"/>
    </xf>
    <xf numFmtId="190" fontId="42" fillId="37" borderId="12" xfId="0" applyNumberFormat="1" applyFont="1" applyFill="1" applyBorder="1" applyAlignment="1" applyProtection="1">
      <alignment horizontal="center" vertical="center"/>
      <protection hidden="1"/>
    </xf>
    <xf numFmtId="190" fontId="42" fillId="37" borderId="13" xfId="44" applyNumberFormat="1" applyFont="1" applyFill="1" applyBorder="1" applyAlignment="1" applyProtection="1">
      <alignment horizontal="center" vertical="center"/>
      <protection hidden="1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43" fontId="33" fillId="24" borderId="37" xfId="44" applyFont="1" applyFill="1" applyBorder="1" applyAlignment="1">
      <alignment horizontal="right" vertical="center"/>
    </xf>
    <xf numFmtId="0" fontId="21" fillId="24" borderId="0" xfId="0" applyFont="1" applyFill="1" applyAlignment="1">
      <alignment horizontal="center" vertical="center"/>
    </xf>
    <xf numFmtId="0" fontId="21" fillId="0" borderId="68" xfId="0" applyFont="1" applyFill="1" applyBorder="1" applyAlignment="1">
      <alignment horizontal="center" vertical="center"/>
    </xf>
    <xf numFmtId="0" fontId="33" fillId="0" borderId="32" xfId="38" applyFont="1" applyFill="1" applyBorder="1" applyAlignment="1">
      <alignment horizontal="center" vertical="center"/>
    </xf>
    <xf numFmtId="189" fontId="33" fillId="0" borderId="32" xfId="44" applyNumberFormat="1" applyFont="1" applyFill="1" applyBorder="1" applyAlignment="1">
      <alignment horizontal="right" vertical="center"/>
    </xf>
    <xf numFmtId="195" fontId="33" fillId="0" borderId="32" xfId="28" applyNumberFormat="1" applyFont="1" applyFill="1" applyBorder="1" applyAlignment="1">
      <alignment horizontal="right" vertical="center"/>
    </xf>
    <xf numFmtId="3" fontId="33" fillId="0" borderId="32" xfId="38" applyNumberFormat="1" applyFont="1" applyFill="1" applyBorder="1" applyAlignment="1">
      <alignment horizontal="right" vertical="center"/>
    </xf>
    <xf numFmtId="43" fontId="21" fillId="0" borderId="35" xfId="38" applyNumberFormat="1" applyFont="1" applyFill="1" applyBorder="1" applyAlignment="1">
      <alignment horizontal="right" vertical="center"/>
    </xf>
    <xf numFmtId="0" fontId="21" fillId="0" borderId="34" xfId="0" applyFont="1" applyFill="1" applyBorder="1" applyAlignment="1">
      <alignment vertical="center"/>
    </xf>
    <xf numFmtId="0" fontId="33" fillId="37" borderId="0" xfId="0" applyFont="1" applyFill="1" applyAlignment="1">
      <alignment horizontal="center" vertical="center"/>
    </xf>
    <xf numFmtId="0" fontId="33" fillId="37" borderId="0" xfId="0" applyFont="1" applyFill="1" applyAlignment="1">
      <alignment vertical="center"/>
    </xf>
    <xf numFmtId="0" fontId="33" fillId="37" borderId="0" xfId="0" applyFont="1" applyFill="1" applyAlignment="1">
      <alignment horizontal="right" vertical="center"/>
    </xf>
    <xf numFmtId="0" fontId="48" fillId="0" borderId="36" xfId="0" applyFont="1" applyFill="1" applyBorder="1" applyAlignment="1">
      <alignment horizontal="center" vertical="center"/>
    </xf>
    <xf numFmtId="3" fontId="48" fillId="0" borderId="32" xfId="44" applyNumberFormat="1" applyFont="1" applyFill="1" applyBorder="1" applyAlignment="1">
      <alignment horizontal="center" vertical="center"/>
    </xf>
    <xf numFmtId="0" fontId="48" fillId="0" borderId="32" xfId="38" applyFont="1" applyFill="1" applyBorder="1" applyAlignment="1">
      <alignment horizontal="center" vertical="center"/>
    </xf>
    <xf numFmtId="189" fontId="48" fillId="0" borderId="32" xfId="44" applyNumberFormat="1" applyFont="1" applyFill="1" applyBorder="1" applyAlignment="1">
      <alignment horizontal="right" vertical="center"/>
    </xf>
    <xf numFmtId="195" fontId="48" fillId="0" borderId="32" xfId="28" applyNumberFormat="1" applyFont="1" applyFill="1" applyBorder="1" applyAlignment="1">
      <alignment horizontal="center" vertical="center"/>
    </xf>
    <xf numFmtId="0" fontId="48" fillId="0" borderId="32" xfId="38" applyFont="1" applyFill="1" applyBorder="1" applyAlignment="1">
      <alignment horizontal="right" vertical="center"/>
    </xf>
    <xf numFmtId="43" fontId="48" fillId="0" borderId="35" xfId="38" applyNumberFormat="1" applyFont="1" applyFill="1" applyBorder="1" applyAlignment="1">
      <alignment vertical="center"/>
    </xf>
    <xf numFmtId="0" fontId="48" fillId="0" borderId="25" xfId="0" applyFont="1" applyFill="1" applyBorder="1" applyAlignment="1">
      <alignment vertical="center"/>
    </xf>
    <xf numFmtId="194" fontId="33" fillId="0" borderId="31" xfId="0" applyNumberFormat="1" applyFont="1" applyFill="1" applyBorder="1" applyAlignment="1">
      <alignment horizontal="center" vertical="center"/>
    </xf>
    <xf numFmtId="0" fontId="33" fillId="0" borderId="37" xfId="38" applyFont="1" applyFill="1" applyBorder="1" applyAlignment="1">
      <alignment horizontal="center" vertical="center"/>
    </xf>
    <xf numFmtId="189" fontId="33" fillId="0" borderId="37" xfId="44" applyNumberFormat="1" applyFont="1" applyFill="1" applyBorder="1" applyAlignment="1">
      <alignment horizontal="right" vertical="center"/>
    </xf>
    <xf numFmtId="3" fontId="33" fillId="0" borderId="37" xfId="38" applyNumberFormat="1" applyFont="1" applyFill="1" applyBorder="1" applyAlignment="1">
      <alignment horizontal="right" vertical="center"/>
    </xf>
    <xf numFmtId="43" fontId="33" fillId="0" borderId="37" xfId="38" applyNumberFormat="1" applyFont="1" applyFill="1" applyBorder="1" applyAlignment="1">
      <alignment horizontal="right" vertical="center"/>
    </xf>
    <xf numFmtId="43" fontId="33" fillId="0" borderId="25" xfId="0" applyNumberFormat="1" applyFont="1" applyFill="1" applyBorder="1" applyAlignment="1">
      <alignment vertical="center"/>
    </xf>
    <xf numFmtId="43" fontId="33" fillId="0" borderId="25" xfId="38" applyNumberFormat="1" applyFont="1" applyFill="1" applyBorder="1" applyAlignment="1">
      <alignment vertical="center"/>
    </xf>
    <xf numFmtId="4" fontId="33" fillId="37" borderId="0" xfId="0" applyNumberFormat="1" applyFont="1" applyFill="1" applyBorder="1" applyAlignment="1">
      <alignment horizontal="center" vertical="center"/>
    </xf>
    <xf numFmtId="0" fontId="33" fillId="0" borderId="31" xfId="38" applyFont="1" applyFill="1" applyBorder="1" applyAlignment="1">
      <alignment horizontal="center" vertical="center"/>
    </xf>
    <xf numFmtId="0" fontId="30" fillId="0" borderId="31" xfId="38" applyFont="1" applyFill="1" applyBorder="1" applyAlignment="1">
      <alignment horizontal="center" vertical="center"/>
    </xf>
    <xf numFmtId="43" fontId="30" fillId="0" borderId="25" xfId="38" applyNumberFormat="1" applyFont="1" applyFill="1" applyBorder="1" applyAlignment="1">
      <alignment vertical="center"/>
    </xf>
    <xf numFmtId="0" fontId="30" fillId="37" borderId="0" xfId="0" applyFont="1" applyFill="1" applyAlignment="1">
      <alignment vertical="center"/>
    </xf>
    <xf numFmtId="0" fontId="33" fillId="0" borderId="32" xfId="38" applyFont="1" applyFill="1" applyBorder="1" applyAlignment="1">
      <alignment horizontal="right" vertical="center"/>
    </xf>
    <xf numFmtId="43" fontId="33" fillId="0" borderId="25" xfId="28" applyFont="1" applyFill="1" applyBorder="1" applyAlignment="1">
      <alignment vertical="center"/>
    </xf>
    <xf numFmtId="4" fontId="33" fillId="37" borderId="0" xfId="0" applyNumberFormat="1" applyFont="1" applyFill="1" applyAlignment="1">
      <alignment horizontal="center" vertical="center"/>
    </xf>
    <xf numFmtId="43" fontId="33" fillId="0" borderId="35" xfId="28" applyFont="1" applyFill="1" applyBorder="1" applyAlignment="1">
      <alignment horizontal="right" vertical="center"/>
    </xf>
    <xf numFmtId="3" fontId="33" fillId="0" borderId="37" xfId="44" applyNumberFormat="1" applyFont="1" applyFill="1" applyBorder="1" applyAlignment="1">
      <alignment horizontal="center" vertical="center"/>
    </xf>
    <xf numFmtId="43" fontId="33" fillId="0" borderId="35" xfId="38" applyNumberFormat="1" applyFont="1" applyFill="1" applyBorder="1" applyAlignment="1">
      <alignment vertical="center"/>
    </xf>
    <xf numFmtId="43" fontId="48" fillId="0" borderId="25" xfId="38" applyNumberFormat="1" applyFont="1" applyFill="1" applyBorder="1" applyAlignment="1">
      <alignment vertical="center"/>
    </xf>
    <xf numFmtId="4" fontId="33" fillId="0" borderId="0" xfId="0" applyNumberFormat="1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/>
    </xf>
    <xf numFmtId="0" fontId="33" fillId="0" borderId="25" xfId="0" applyFont="1" applyFill="1" applyBorder="1" applyAlignment="1">
      <alignment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55" fillId="24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57" fillId="24" borderId="0" xfId="0" applyFont="1" applyFill="1" applyAlignment="1">
      <alignment horizontal="center" vertical="center"/>
    </xf>
    <xf numFmtId="0" fontId="58" fillId="24" borderId="0" xfId="0" applyFont="1" applyFill="1" applyAlignment="1">
      <alignment horizontal="center" vertical="center"/>
    </xf>
    <xf numFmtId="0" fontId="59" fillId="33" borderId="0" xfId="45" applyFont="1" applyFill="1" applyAlignment="1">
      <alignment vertical="center"/>
    </xf>
    <xf numFmtId="0" fontId="60" fillId="33" borderId="0" xfId="0" applyFont="1" applyFill="1" applyAlignment="1">
      <alignment horizontal="center" vertical="center"/>
    </xf>
    <xf numFmtId="0" fontId="56" fillId="33" borderId="0" xfId="0" applyFont="1" applyFill="1" applyAlignment="1">
      <alignment horizontal="center" vertical="center"/>
    </xf>
    <xf numFmtId="0" fontId="57" fillId="33" borderId="0" xfId="0" applyFont="1" applyFill="1" applyAlignment="1">
      <alignment horizontal="center" vertical="center"/>
    </xf>
    <xf numFmtId="0" fontId="58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0" fontId="0" fillId="38" borderId="0" xfId="0" applyFill="1" applyBorder="1"/>
    <xf numFmtId="0" fontId="33" fillId="24" borderId="0" xfId="0" applyFont="1" applyFill="1" applyAlignment="1">
      <alignment horizontal="left" vertical="center"/>
    </xf>
    <xf numFmtId="0" fontId="62" fillId="33" borderId="0" xfId="0" applyFont="1" applyFill="1" applyAlignment="1">
      <alignment vertical="center"/>
    </xf>
    <xf numFmtId="0" fontId="33" fillId="33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63" fillId="33" borderId="0" xfId="0" applyFont="1" applyFill="1" applyBorder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55" fillId="0" borderId="0" xfId="0" applyFont="1" applyFill="1" applyAlignment="1">
      <alignment horizontal="left" vertical="center"/>
    </xf>
    <xf numFmtId="0" fontId="56" fillId="24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55" fillId="33" borderId="0" xfId="0" applyFont="1" applyFill="1" applyAlignment="1">
      <alignment horizontal="center" vertical="center"/>
    </xf>
    <xf numFmtId="0" fontId="21" fillId="3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5" fillId="34" borderId="0" xfId="0" applyFont="1" applyFill="1" applyBorder="1" applyAlignment="1">
      <alignment horizontal="center" vertical="center"/>
    </xf>
    <xf numFmtId="0" fontId="56" fillId="34" borderId="0" xfId="0" applyFont="1" applyFill="1" applyBorder="1" applyAlignment="1">
      <alignment horizontal="center" vertical="center"/>
    </xf>
    <xf numFmtId="0" fontId="57" fillId="34" borderId="0" xfId="0" applyFont="1" applyFill="1" applyBorder="1" applyAlignment="1">
      <alignment horizontal="center" vertical="center"/>
    </xf>
    <xf numFmtId="0" fontId="58" fillId="34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61" fillId="37" borderId="0" xfId="0" applyFont="1" applyFill="1" applyAlignment="1">
      <alignment vertical="center"/>
    </xf>
    <xf numFmtId="0" fontId="55" fillId="37" borderId="0" xfId="0" applyFont="1" applyFill="1" applyBorder="1" applyAlignment="1">
      <alignment horizontal="center" vertical="center"/>
    </xf>
    <xf numFmtId="0" fontId="56" fillId="37" borderId="0" xfId="0" applyFont="1" applyFill="1" applyBorder="1" applyAlignment="1">
      <alignment horizontal="center" vertical="center"/>
    </xf>
    <xf numFmtId="0" fontId="57" fillId="37" borderId="0" xfId="0" applyFont="1" applyFill="1" applyBorder="1" applyAlignment="1">
      <alignment horizontal="center" vertical="center"/>
    </xf>
    <xf numFmtId="0" fontId="58" fillId="37" borderId="0" xfId="0" applyFont="1" applyFill="1" applyBorder="1" applyAlignment="1">
      <alignment horizontal="center" vertical="center"/>
    </xf>
    <xf numFmtId="0" fontId="33" fillId="37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4" fillId="33" borderId="0" xfId="0" applyFont="1" applyFill="1" applyAlignment="1">
      <alignment horizontal="center" vertical="center"/>
    </xf>
    <xf numFmtId="0" fontId="65" fillId="33" borderId="0" xfId="0" applyFont="1" applyFill="1" applyAlignment="1">
      <alignment horizontal="center" vertical="center"/>
    </xf>
    <xf numFmtId="0" fontId="60" fillId="24" borderId="0" xfId="0" applyFont="1" applyFill="1" applyAlignment="1">
      <alignment horizontal="center" vertical="center"/>
    </xf>
    <xf numFmtId="0" fontId="65" fillId="37" borderId="0" xfId="0" applyFont="1" applyFill="1" applyAlignment="1">
      <alignment horizontal="center" vertical="center"/>
    </xf>
    <xf numFmtId="0" fontId="57" fillId="37" borderId="0" xfId="0" applyFont="1" applyFill="1" applyAlignment="1">
      <alignment horizontal="center" vertical="center"/>
    </xf>
    <xf numFmtId="0" fontId="63" fillId="24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67" fillId="0" borderId="0" xfId="51" applyFont="1"/>
    <xf numFmtId="0" fontId="68" fillId="0" borderId="0" xfId="51" applyFont="1"/>
    <xf numFmtId="0" fontId="66" fillId="0" borderId="0" xfId="51"/>
    <xf numFmtId="0" fontId="69" fillId="0" borderId="0" xfId="51" applyFont="1"/>
    <xf numFmtId="2" fontId="56" fillId="0" borderId="0" xfId="0" applyNumberFormat="1" applyFont="1" applyFill="1" applyAlignment="1">
      <alignment horizontal="center" vertical="center"/>
    </xf>
    <xf numFmtId="12" fontId="67" fillId="0" borderId="0" xfId="51" applyNumberFormat="1" applyFont="1"/>
    <xf numFmtId="0" fontId="70" fillId="24" borderId="0" xfId="0" applyFont="1" applyFill="1" applyAlignment="1">
      <alignment horizontal="center" vertical="center"/>
    </xf>
    <xf numFmtId="0" fontId="70" fillId="33" borderId="0" xfId="0" applyFont="1" applyFill="1" applyAlignment="1">
      <alignment horizontal="center" vertical="center"/>
    </xf>
    <xf numFmtId="43" fontId="55" fillId="0" borderId="0" xfId="44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0" fillId="37" borderId="0" xfId="0" applyFill="1" applyAlignment="1">
      <alignment vertical="center"/>
    </xf>
    <xf numFmtId="0" fontId="55" fillId="37" borderId="0" xfId="0" applyFont="1" applyFill="1" applyAlignment="1">
      <alignment horizontal="center" vertical="center"/>
    </xf>
    <xf numFmtId="0" fontId="56" fillId="37" borderId="0" xfId="0" applyFont="1" applyFill="1" applyAlignment="1">
      <alignment horizontal="center" vertical="center"/>
    </xf>
    <xf numFmtId="0" fontId="58" fillId="37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0" fontId="47" fillId="24" borderId="0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43" fontId="28" fillId="24" borderId="25" xfId="0" applyNumberFormat="1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43" fontId="28" fillId="24" borderId="32" xfId="0" applyNumberFormat="1" applyFont="1" applyFill="1" applyBorder="1" applyAlignment="1">
      <alignment horizontal="left" vertical="center" wrapText="1"/>
    </xf>
    <xf numFmtId="4" fontId="28" fillId="24" borderId="32" xfId="0" applyNumberFormat="1" applyFont="1" applyFill="1" applyBorder="1" applyAlignment="1">
      <alignment horizontal="left" vertical="center" wrapText="1"/>
    </xf>
    <xf numFmtId="43" fontId="28" fillId="24" borderId="32" xfId="28" applyNumberFormat="1" applyFont="1" applyFill="1" applyBorder="1" applyAlignment="1">
      <alignment horizontal="left" vertical="center" wrapText="1"/>
    </xf>
    <xf numFmtId="43" fontId="28" fillId="24" borderId="35" xfId="0" applyNumberFormat="1" applyFont="1" applyFill="1" applyBorder="1" applyAlignment="1">
      <alignment horizontal="left" vertical="center" wrapText="1"/>
    </xf>
    <xf numFmtId="43" fontId="28" fillId="24" borderId="25" xfId="0" applyNumberFormat="1" applyFont="1" applyFill="1" applyBorder="1" applyAlignment="1">
      <alignment horizontal="left" vertical="center" wrapText="1"/>
    </xf>
    <xf numFmtId="0" fontId="33" fillId="24" borderId="19" xfId="0" applyFont="1" applyFill="1" applyBorder="1" applyAlignment="1">
      <alignment horizontal="left" vertical="center" wrapText="1"/>
    </xf>
    <xf numFmtId="0" fontId="33" fillId="24" borderId="0" xfId="0" applyFont="1" applyFill="1" applyAlignment="1">
      <alignment horizontal="left" vertical="center" wrapText="1"/>
    </xf>
    <xf numFmtId="1" fontId="27" fillId="24" borderId="37" xfId="0" applyNumberFormat="1" applyFont="1" applyFill="1" applyBorder="1" applyAlignment="1">
      <alignment horizontal="center" vertical="center"/>
    </xf>
    <xf numFmtId="0" fontId="27" fillId="24" borderId="37" xfId="0" applyFont="1" applyFill="1" applyBorder="1" applyAlignment="1">
      <alignment horizontal="center" vertical="center"/>
    </xf>
    <xf numFmtId="189" fontId="27" fillId="24" borderId="37" xfId="0" applyNumberFormat="1" applyFont="1" applyFill="1" applyBorder="1" applyAlignment="1">
      <alignment horizontal="center" vertical="center"/>
    </xf>
    <xf numFmtId="43" fontId="27" fillId="24" borderId="37" xfId="44" applyNumberFormat="1" applyFont="1" applyFill="1" applyBorder="1" applyAlignment="1">
      <alignment horizontal="center" vertical="center"/>
    </xf>
    <xf numFmtId="43" fontId="27" fillId="24" borderId="25" xfId="0" applyNumberFormat="1" applyFont="1" applyFill="1" applyBorder="1" applyAlignment="1">
      <alignment vertical="center"/>
    </xf>
    <xf numFmtId="2" fontId="28" fillId="0" borderId="31" xfId="0" applyNumberFormat="1" applyFont="1" applyFill="1" applyBorder="1" applyAlignment="1">
      <alignment horizontal="center" vertical="center"/>
    </xf>
    <xf numFmtId="43" fontId="44" fillId="24" borderId="0" xfId="44" applyFont="1" applyFill="1" applyAlignment="1">
      <alignment vertical="center"/>
    </xf>
    <xf numFmtId="0" fontId="33" fillId="24" borderId="0" xfId="0" applyFont="1" applyFill="1" applyBorder="1" applyAlignment="1">
      <alignment horizontal="right" vertical="center"/>
    </xf>
    <xf numFmtId="0" fontId="33" fillId="24" borderId="0" xfId="0" applyFont="1" applyFill="1" applyBorder="1" applyAlignment="1">
      <alignment horizontal="left" vertical="center"/>
    </xf>
    <xf numFmtId="17" fontId="33" fillId="24" borderId="0" xfId="0" applyNumberFormat="1" applyFont="1" applyFill="1" applyAlignment="1">
      <alignment vertical="center"/>
    </xf>
    <xf numFmtId="0" fontId="32" fillId="24" borderId="0" xfId="0" applyFont="1" applyFill="1" applyAlignment="1">
      <alignment horizontal="right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vertical="center"/>
    </xf>
    <xf numFmtId="0" fontId="32" fillId="24" borderId="0" xfId="0" applyFont="1" applyFill="1" applyBorder="1" applyAlignment="1">
      <alignment horizontal="right" vertical="center"/>
    </xf>
    <xf numFmtId="43" fontId="33" fillId="24" borderId="0" xfId="44" applyFont="1" applyFill="1" applyBorder="1" applyAlignment="1">
      <alignment vertical="center"/>
    </xf>
    <xf numFmtId="43" fontId="33" fillId="24" borderId="0" xfId="44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left" vertical="center"/>
    </xf>
    <xf numFmtId="43" fontId="33" fillId="24" borderId="0" xfId="44" applyFont="1" applyFill="1" applyBorder="1" applyAlignment="1">
      <alignment horizontal="left" vertical="center"/>
    </xf>
    <xf numFmtId="0" fontId="32" fillId="24" borderId="0" xfId="0" applyNumberFormat="1" applyFont="1" applyFill="1" applyBorder="1" applyAlignment="1">
      <alignment horizontal="center" vertical="center"/>
    </xf>
    <xf numFmtId="43" fontId="33" fillId="24" borderId="0" xfId="0" applyNumberFormat="1" applyFont="1" applyFill="1" applyBorder="1" applyAlignment="1">
      <alignment horizontal="left" vertical="center"/>
    </xf>
    <xf numFmtId="41" fontId="33" fillId="24" borderId="37" xfId="38" applyNumberFormat="1" applyFont="1" applyFill="1" applyBorder="1" applyAlignment="1">
      <alignment horizontal="right" vertical="center"/>
    </xf>
    <xf numFmtId="0" fontId="33" fillId="24" borderId="31" xfId="38" applyFont="1" applyFill="1" applyBorder="1" applyAlignment="1">
      <alignment horizontal="center" vertical="center" wrapText="1"/>
    </xf>
    <xf numFmtId="3" fontId="33" fillId="24" borderId="37" xfId="44" applyNumberFormat="1" applyFont="1" applyFill="1" applyBorder="1" applyAlignment="1">
      <alignment horizontal="center" vertical="center" wrapText="1"/>
    </xf>
    <xf numFmtId="0" fontId="33" fillId="24" borderId="32" xfId="38" applyFont="1" applyFill="1" applyBorder="1" applyAlignment="1">
      <alignment horizontal="center" vertical="center" wrapText="1"/>
    </xf>
    <xf numFmtId="3" fontId="33" fillId="24" borderId="37" xfId="38" applyNumberFormat="1" applyFont="1" applyFill="1" applyBorder="1" applyAlignment="1">
      <alignment horizontal="right" vertical="center" wrapText="1"/>
    </xf>
    <xf numFmtId="195" fontId="33" fillId="0" borderId="37" xfId="28" applyNumberFormat="1" applyFont="1" applyFill="1" applyBorder="1" applyAlignment="1">
      <alignment horizontal="right" vertical="center" wrapText="1"/>
    </xf>
    <xf numFmtId="195" fontId="33" fillId="24" borderId="32" xfId="28" applyNumberFormat="1" applyFont="1" applyFill="1" applyBorder="1" applyAlignment="1">
      <alignment horizontal="center" vertical="center" wrapText="1"/>
    </xf>
    <xf numFmtId="43" fontId="33" fillId="24" borderId="35" xfId="38" applyNumberFormat="1" applyFont="1" applyFill="1" applyBorder="1" applyAlignment="1">
      <alignment vertical="center" wrapText="1"/>
    </xf>
    <xf numFmtId="0" fontId="21" fillId="24" borderId="19" xfId="0" applyFont="1" applyFill="1" applyBorder="1" applyAlignment="1">
      <alignment vertical="center" wrapText="1"/>
    </xf>
    <xf numFmtId="0" fontId="21" fillId="24" borderId="0" xfId="0" applyFont="1" applyFill="1" applyAlignment="1">
      <alignment vertical="center" wrapText="1"/>
    </xf>
    <xf numFmtId="0" fontId="33" fillId="0" borderId="19" xfId="0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center"/>
    </xf>
    <xf numFmtId="0" fontId="32" fillId="24" borderId="11" xfId="0" applyFont="1" applyFill="1" applyBorder="1" applyAlignment="1">
      <alignment horizontal="left" vertical="center"/>
    </xf>
    <xf numFmtId="0" fontId="32" fillId="24" borderId="0" xfId="0" applyFont="1" applyFill="1" applyBorder="1" applyAlignment="1">
      <alignment horizontal="left" vertical="center"/>
    </xf>
    <xf numFmtId="0" fontId="32" fillId="24" borderId="12" xfId="0" applyFont="1" applyFill="1" applyBorder="1" applyAlignment="1">
      <alignment horizontal="left" vertical="center"/>
    </xf>
    <xf numFmtId="0" fontId="33" fillId="24" borderId="0" xfId="0" applyFont="1" applyFill="1" applyBorder="1" applyAlignment="1">
      <alignment horizontal="center" vertical="center"/>
    </xf>
    <xf numFmtId="43" fontId="33" fillId="24" borderId="11" xfId="0" applyNumberFormat="1" applyFont="1" applyFill="1" applyBorder="1" applyAlignment="1">
      <alignment horizontal="center" vertical="center"/>
    </xf>
    <xf numFmtId="43" fontId="33" fillId="24" borderId="12" xfId="0" applyNumberFormat="1" applyFont="1" applyFill="1" applyBorder="1" applyAlignment="1">
      <alignment horizontal="center" vertical="center"/>
    </xf>
    <xf numFmtId="43" fontId="32" fillId="24" borderId="11" xfId="0" applyNumberFormat="1" applyFont="1" applyFill="1" applyBorder="1" applyAlignment="1">
      <alignment horizontal="center" vertical="center"/>
    </xf>
    <xf numFmtId="0" fontId="33" fillId="24" borderId="0" xfId="0" applyFont="1" applyFill="1" applyAlignment="1">
      <alignment horizontal="left" vertical="center"/>
    </xf>
    <xf numFmtId="0" fontId="32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33" fillId="24" borderId="35" xfId="0" applyFont="1" applyFill="1" applyBorder="1" applyAlignment="1">
      <alignment horizontal="left" vertical="center" shrinkToFit="1"/>
    </xf>
    <xf numFmtId="0" fontId="33" fillId="24" borderId="44" xfId="0" applyFont="1" applyFill="1" applyBorder="1" applyAlignment="1">
      <alignment horizontal="left" vertical="center" shrinkToFit="1"/>
    </xf>
    <xf numFmtId="0" fontId="33" fillId="24" borderId="37" xfId="0" applyFont="1" applyFill="1" applyBorder="1" applyAlignment="1">
      <alignment horizontal="center" vertical="center"/>
    </xf>
    <xf numFmtId="0" fontId="33" fillId="24" borderId="32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0" fontId="21" fillId="24" borderId="0" xfId="0" applyFont="1" applyFill="1" applyAlignment="1">
      <alignment horizontal="center" vertical="center"/>
    </xf>
    <xf numFmtId="0" fontId="32" fillId="24" borderId="0" xfId="0" applyFont="1" applyFill="1" applyAlignment="1">
      <alignment horizontal="left" vertical="center"/>
    </xf>
    <xf numFmtId="0" fontId="28" fillId="33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" fontId="28" fillId="24" borderId="0" xfId="0" applyNumberFormat="1" applyFont="1" applyFill="1" applyBorder="1" applyAlignment="1">
      <alignment horizontal="center" vertical="center"/>
    </xf>
    <xf numFmtId="0" fontId="28" fillId="34" borderId="0" xfId="0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horizontal="center" vertical="center"/>
    </xf>
    <xf numFmtId="3" fontId="28" fillId="24" borderId="25" xfId="0" applyNumberFormat="1" applyFont="1" applyFill="1" applyBorder="1" applyAlignment="1">
      <alignment vertical="center"/>
    </xf>
    <xf numFmtId="3" fontId="28" fillId="34" borderId="25" xfId="0" applyNumberFormat="1" applyFont="1" applyFill="1" applyBorder="1" applyAlignment="1">
      <alignment vertical="center"/>
    </xf>
    <xf numFmtId="3" fontId="28" fillId="0" borderId="25" xfId="0" applyNumberFormat="1" applyFont="1" applyFill="1" applyBorder="1" applyAlignment="1">
      <alignment vertical="center"/>
    </xf>
    <xf numFmtId="194" fontId="27" fillId="24" borderId="36" xfId="0" applyNumberFormat="1" applyFont="1" applyFill="1" applyBorder="1" applyAlignment="1">
      <alignment horizontal="center" vertical="center"/>
    </xf>
    <xf numFmtId="3" fontId="28" fillId="34" borderId="36" xfId="0" applyNumberFormat="1" applyFont="1" applyFill="1" applyBorder="1" applyAlignment="1">
      <alignment vertical="center"/>
    </xf>
    <xf numFmtId="3" fontId="28" fillId="0" borderId="36" xfId="0" applyNumberFormat="1" applyFont="1" applyFill="1" applyBorder="1" applyAlignment="1">
      <alignment vertical="center"/>
    </xf>
    <xf numFmtId="3" fontId="28" fillId="24" borderId="36" xfId="0" applyNumberFormat="1" applyFont="1" applyFill="1" applyBorder="1" applyAlignment="1">
      <alignment vertical="center"/>
    </xf>
    <xf numFmtId="0" fontId="27" fillId="24" borderId="0" xfId="0" applyFont="1" applyFill="1" applyBorder="1" applyAlignment="1">
      <alignment horizontal="right" vertical="center"/>
    </xf>
    <xf numFmtId="0" fontId="27" fillId="25" borderId="91" xfId="0" applyFont="1" applyFill="1" applyBorder="1" applyAlignment="1">
      <alignment horizontal="center" vertical="center"/>
    </xf>
    <xf numFmtId="0" fontId="27" fillId="25" borderId="71" xfId="0" applyFont="1" applyFill="1" applyBorder="1" applyAlignment="1">
      <alignment horizontal="center" vertical="center"/>
    </xf>
    <xf numFmtId="43" fontId="32" fillId="24" borderId="16" xfId="0" applyNumberFormat="1" applyFont="1" applyFill="1" applyBorder="1" applyAlignment="1">
      <alignment horizontal="center" vertical="center"/>
    </xf>
    <xf numFmtId="0" fontId="32" fillId="25" borderId="93" xfId="0" applyFont="1" applyFill="1" applyBorder="1" applyAlignment="1">
      <alignment horizontal="center" vertical="center"/>
    </xf>
    <xf numFmtId="0" fontId="32" fillId="25" borderId="95" xfId="0" applyFont="1" applyFill="1" applyBorder="1" applyAlignment="1">
      <alignment horizontal="center" vertical="center"/>
    </xf>
    <xf numFmtId="0" fontId="32" fillId="25" borderId="94" xfId="0" applyFont="1" applyFill="1" applyBorder="1" applyAlignment="1">
      <alignment horizontal="center" vertical="center"/>
    </xf>
    <xf numFmtId="0" fontId="32" fillId="25" borderId="97" xfId="0" applyFont="1" applyFill="1" applyBorder="1" applyAlignment="1">
      <alignment horizontal="center" vertical="center"/>
    </xf>
    <xf numFmtId="0" fontId="32" fillId="24" borderId="19" xfId="0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vertical="center"/>
    </xf>
    <xf numFmtId="0" fontId="32" fillId="24" borderId="89" xfId="0" applyFont="1" applyFill="1" applyBorder="1" applyAlignment="1">
      <alignment horizontal="center" vertical="center"/>
    </xf>
    <xf numFmtId="43" fontId="33" fillId="24" borderId="79" xfId="0" applyNumberFormat="1" applyFont="1" applyFill="1" applyBorder="1" applyAlignment="1">
      <alignment horizontal="center" vertical="center"/>
    </xf>
    <xf numFmtId="43" fontId="33" fillId="24" borderId="80" xfId="0" applyNumberFormat="1" applyFont="1" applyFill="1" applyBorder="1" applyAlignment="1">
      <alignment horizontal="center" vertical="center"/>
    </xf>
    <xf numFmtId="43" fontId="33" fillId="24" borderId="71" xfId="0" applyNumberFormat="1" applyFont="1" applyFill="1" applyBorder="1" applyAlignment="1">
      <alignment horizontal="center" vertical="center"/>
    </xf>
    <xf numFmtId="0" fontId="33" fillId="24" borderId="98" xfId="0" applyFont="1" applyFill="1" applyBorder="1" applyAlignment="1">
      <alignment vertical="center"/>
    </xf>
    <xf numFmtId="0" fontId="28" fillId="0" borderId="99" xfId="0" applyFont="1" applyFill="1" applyBorder="1" applyAlignment="1">
      <alignment horizontal="center" vertical="center"/>
    </xf>
    <xf numFmtId="1" fontId="27" fillId="26" borderId="60" xfId="0" applyNumberFormat="1" applyFont="1" applyFill="1" applyBorder="1" applyAlignment="1">
      <alignment horizontal="center" vertical="center"/>
    </xf>
    <xf numFmtId="0" fontId="27" fillId="26" borderId="60" xfId="0" applyFont="1" applyFill="1" applyBorder="1" applyAlignment="1">
      <alignment horizontal="center" vertical="center"/>
    </xf>
    <xf numFmtId="189" fontId="27" fillId="26" borderId="60" xfId="0" applyNumberFormat="1" applyFont="1" applyFill="1" applyBorder="1" applyAlignment="1">
      <alignment horizontal="center" vertical="center"/>
    </xf>
    <xf numFmtId="43" fontId="27" fillId="26" borderId="60" xfId="44" applyNumberFormat="1" applyFont="1" applyFill="1" applyBorder="1" applyAlignment="1">
      <alignment horizontal="center" vertical="center"/>
    </xf>
    <xf numFmtId="43" fontId="27" fillId="26" borderId="73" xfId="0" applyNumberFormat="1" applyFont="1" applyFill="1" applyBorder="1" applyAlignment="1">
      <alignment vertical="center"/>
    </xf>
    <xf numFmtId="3" fontId="21" fillId="0" borderId="32" xfId="44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189" fontId="21" fillId="0" borderId="32" xfId="44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43" fontId="28" fillId="24" borderId="37" xfId="0" applyNumberFormat="1" applyFont="1" applyFill="1" applyBorder="1" applyAlignment="1">
      <alignment horizontal="right" vertical="center"/>
    </xf>
    <xf numFmtId="3" fontId="33" fillId="0" borderId="37" xfId="0" applyNumberFormat="1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4" fontId="33" fillId="0" borderId="37" xfId="44" applyNumberFormat="1" applyFont="1" applyFill="1" applyBorder="1" applyAlignment="1">
      <alignment horizontal="right" vertical="center"/>
    </xf>
    <xf numFmtId="43" fontId="33" fillId="0" borderId="37" xfId="28" applyFont="1" applyFill="1" applyBorder="1" applyAlignment="1">
      <alignment horizontal="right" vertical="center"/>
    </xf>
    <xf numFmtId="0" fontId="33" fillId="0" borderId="25" xfId="0" applyFont="1" applyFill="1" applyBorder="1" applyAlignment="1">
      <alignment horizontal="center" vertical="center"/>
    </xf>
    <xf numFmtId="4" fontId="33" fillId="0" borderId="44" xfId="44" applyNumberFormat="1" applyFont="1" applyFill="1" applyBorder="1" applyAlignment="1">
      <alignment horizontal="right" vertical="center"/>
    </xf>
    <xf numFmtId="43" fontId="33" fillId="0" borderId="44" xfId="44" applyFont="1" applyFill="1" applyBorder="1" applyAlignment="1">
      <alignment horizontal="center" vertical="center"/>
    </xf>
    <xf numFmtId="195" fontId="21" fillId="24" borderId="0" xfId="0" applyNumberFormat="1" applyFont="1" applyFill="1" applyBorder="1" applyAlignment="1">
      <alignment horizontal="center" vertical="center"/>
    </xf>
    <xf numFmtId="189" fontId="22" fillId="25" borderId="91" xfId="44" applyNumberFormat="1" applyFont="1" applyFill="1" applyBorder="1" applyAlignment="1">
      <alignment horizontal="center" vertical="center"/>
    </xf>
    <xf numFmtId="195" fontId="22" fillId="25" borderId="71" xfId="0" applyNumberFormat="1" applyFont="1" applyFill="1" applyBorder="1" applyAlignment="1">
      <alignment horizontal="center" vertical="center"/>
    </xf>
    <xf numFmtId="0" fontId="22" fillId="25" borderId="91" xfId="0" applyFont="1" applyFill="1" applyBorder="1" applyAlignment="1">
      <alignment horizontal="center" vertical="center"/>
    </xf>
    <xf numFmtId="1" fontId="32" fillId="0" borderId="36" xfId="0" applyNumberFormat="1" applyFont="1" applyFill="1" applyBorder="1" applyAlignment="1">
      <alignment horizontal="center" vertical="center"/>
    </xf>
    <xf numFmtId="0" fontId="21" fillId="26" borderId="99" xfId="0" applyFont="1" applyFill="1" applyBorder="1" applyAlignment="1">
      <alignment horizontal="center" vertical="center"/>
    </xf>
    <xf numFmtId="1" fontId="32" fillId="26" borderId="60" xfId="0" applyNumberFormat="1" applyFont="1" applyFill="1" applyBorder="1" applyAlignment="1">
      <alignment horizontal="center" vertical="center"/>
    </xf>
    <xf numFmtId="0" fontId="32" fillId="26" borderId="60" xfId="0" applyFont="1" applyFill="1" applyBorder="1" applyAlignment="1">
      <alignment horizontal="center" vertical="center"/>
    </xf>
    <xf numFmtId="43" fontId="22" fillId="26" borderId="60" xfId="44" applyNumberFormat="1" applyFont="1" applyFill="1" applyBorder="1" applyAlignment="1">
      <alignment horizontal="center" vertical="center"/>
    </xf>
    <xf numFmtId="189" fontId="32" fillId="26" borderId="60" xfId="0" applyNumberFormat="1" applyFont="1" applyFill="1" applyBorder="1" applyAlignment="1">
      <alignment horizontal="center" vertical="center"/>
    </xf>
    <xf numFmtId="43" fontId="22" fillId="26" borderId="73" xfId="0" applyNumberFormat="1" applyFont="1" applyFill="1" applyBorder="1" applyAlignment="1">
      <alignment vertical="center"/>
    </xf>
    <xf numFmtId="4" fontId="30" fillId="37" borderId="0" xfId="0" applyNumberFormat="1" applyFont="1" applyFill="1" applyBorder="1" applyAlignment="1">
      <alignment horizontal="center" vertical="center"/>
    </xf>
    <xf numFmtId="0" fontId="32" fillId="24" borderId="74" xfId="0" applyFont="1" applyFill="1" applyBorder="1" applyAlignment="1">
      <alignment horizontal="center" vertical="center"/>
    </xf>
    <xf numFmtId="0" fontId="33" fillId="24" borderId="76" xfId="0" applyNumberFormat="1" applyFont="1" applyFill="1" applyBorder="1" applyAlignment="1">
      <alignment horizontal="center" vertical="center"/>
    </xf>
    <xf numFmtId="4" fontId="33" fillId="24" borderId="76" xfId="0" applyNumberFormat="1" applyFont="1" applyFill="1" applyBorder="1" applyAlignment="1">
      <alignment horizontal="center" vertical="center"/>
    </xf>
    <xf numFmtId="189" fontId="33" fillId="24" borderId="76" xfId="44" applyNumberFormat="1" applyFont="1" applyFill="1" applyBorder="1" applyAlignment="1">
      <alignment horizontal="center" vertical="center"/>
    </xf>
    <xf numFmtId="195" fontId="33" fillId="24" borderId="76" xfId="28" applyNumberFormat="1" applyFont="1" applyFill="1" applyBorder="1" applyAlignment="1">
      <alignment horizontal="center" vertical="center"/>
    </xf>
    <xf numFmtId="0" fontId="33" fillId="24" borderId="76" xfId="0" applyNumberFormat="1" applyFont="1" applyFill="1" applyBorder="1" applyAlignment="1">
      <alignment horizontal="right" vertical="center"/>
    </xf>
    <xf numFmtId="43" fontId="21" fillId="24" borderId="75" xfId="0" applyNumberFormat="1" applyFont="1" applyFill="1" applyBorder="1" applyAlignment="1">
      <alignment vertical="center"/>
    </xf>
    <xf numFmtId="43" fontId="21" fillId="24" borderId="77" xfId="0" applyNumberFormat="1" applyFont="1" applyFill="1" applyBorder="1" applyAlignment="1">
      <alignment vertical="center"/>
    </xf>
    <xf numFmtId="0" fontId="48" fillId="24" borderId="36" xfId="0" applyFont="1" applyFill="1" applyBorder="1" applyAlignment="1">
      <alignment horizontal="center" vertical="center"/>
    </xf>
    <xf numFmtId="0" fontId="48" fillId="24" borderId="25" xfId="0" applyFont="1" applyFill="1" applyBorder="1" applyAlignment="1">
      <alignment vertical="center"/>
    </xf>
    <xf numFmtId="0" fontId="33" fillId="0" borderId="36" xfId="0" applyNumberFormat="1" applyFont="1" applyFill="1" applyBorder="1" applyAlignment="1">
      <alignment horizontal="center" vertical="center"/>
    </xf>
    <xf numFmtId="0" fontId="21" fillId="26" borderId="78" xfId="0" applyFont="1" applyFill="1" applyBorder="1" applyAlignment="1">
      <alignment horizontal="center" vertical="center"/>
    </xf>
    <xf numFmtId="1" fontId="32" fillId="26" borderId="91" xfId="0" applyNumberFormat="1" applyFont="1" applyFill="1" applyBorder="1" applyAlignment="1">
      <alignment horizontal="center" vertical="center"/>
    </xf>
    <xf numFmtId="0" fontId="32" fillId="26" borderId="91" xfId="0" applyFont="1" applyFill="1" applyBorder="1" applyAlignment="1">
      <alignment horizontal="center" vertical="center"/>
    </xf>
    <xf numFmtId="189" fontId="32" fillId="26" borderId="91" xfId="44" applyNumberFormat="1" applyFont="1" applyFill="1" applyBorder="1" applyAlignment="1">
      <alignment horizontal="center" vertical="center"/>
    </xf>
    <xf numFmtId="43" fontId="22" fillId="26" borderId="91" xfId="44" applyNumberFormat="1" applyFont="1" applyFill="1" applyBorder="1" applyAlignment="1">
      <alignment horizontal="center" vertical="center"/>
    </xf>
    <xf numFmtId="189" fontId="32" fillId="26" borderId="91" xfId="0" applyNumberFormat="1" applyFont="1" applyFill="1" applyBorder="1" applyAlignment="1">
      <alignment horizontal="center" vertical="center"/>
    </xf>
    <xf numFmtId="43" fontId="22" fillId="26" borderId="92" xfId="0" applyNumberFormat="1" applyFont="1" applyFill="1" applyBorder="1" applyAlignment="1">
      <alignment vertical="center"/>
    </xf>
    <xf numFmtId="43" fontId="33" fillId="24" borderId="25" xfId="38" applyNumberFormat="1" applyFont="1" applyFill="1" applyBorder="1" applyAlignment="1">
      <alignment vertical="center" wrapText="1"/>
    </xf>
    <xf numFmtId="0" fontId="22" fillId="25" borderId="71" xfId="0" applyFont="1" applyFill="1" applyBorder="1" applyAlignment="1">
      <alignment horizontal="center" vertical="center"/>
    </xf>
    <xf numFmtId="189" fontId="33" fillId="24" borderId="32" xfId="0" applyNumberFormat="1" applyFont="1" applyFill="1" applyBorder="1" applyAlignment="1">
      <alignment horizontal="center" vertical="center"/>
    </xf>
    <xf numFmtId="43" fontId="21" fillId="24" borderId="34" xfId="0" applyNumberFormat="1" applyFont="1" applyFill="1" applyBorder="1" applyAlignment="1">
      <alignment horizontal="center" vertical="center"/>
    </xf>
    <xf numFmtId="0" fontId="33" fillId="24" borderId="68" xfId="0" applyFont="1" applyFill="1" applyBorder="1" applyAlignment="1">
      <alignment horizontal="center"/>
    </xf>
    <xf numFmtId="43" fontId="21" fillId="24" borderId="32" xfId="0" applyNumberFormat="1" applyFont="1" applyFill="1" applyBorder="1" applyAlignment="1">
      <alignment horizontal="center" vertical="center"/>
    </xf>
    <xf numFmtId="0" fontId="21" fillId="24" borderId="62" xfId="0" applyFont="1" applyFill="1" applyBorder="1" applyAlignment="1">
      <alignment horizontal="center" vertical="center"/>
    </xf>
    <xf numFmtId="0" fontId="33" fillId="24" borderId="106" xfId="0" applyFont="1" applyFill="1" applyBorder="1" applyAlignment="1">
      <alignment horizontal="center"/>
    </xf>
    <xf numFmtId="43" fontId="21" fillId="24" borderId="60" xfId="0" applyNumberFormat="1" applyFont="1" applyFill="1" applyBorder="1" applyAlignment="1">
      <alignment horizontal="center" vertical="center"/>
    </xf>
    <xf numFmtId="0" fontId="21" fillId="24" borderId="60" xfId="0" applyFont="1" applyFill="1" applyBorder="1" applyAlignment="1">
      <alignment horizontal="center" vertical="center"/>
    </xf>
    <xf numFmtId="0" fontId="21" fillId="24" borderId="107" xfId="0" applyFont="1" applyFill="1" applyBorder="1" applyAlignment="1">
      <alignment horizontal="center" vertical="center"/>
    </xf>
    <xf numFmtId="0" fontId="22" fillId="24" borderId="108" xfId="0" applyFont="1" applyFill="1" applyBorder="1" applyAlignment="1">
      <alignment horizontal="center" vertical="center"/>
    </xf>
    <xf numFmtId="0" fontId="22" fillId="24" borderId="108" xfId="0" applyFont="1" applyFill="1" applyBorder="1" applyAlignment="1">
      <alignment horizontal="right" vertical="center"/>
    </xf>
    <xf numFmtId="0" fontId="21" fillId="24" borderId="52" xfId="0" applyFont="1" applyFill="1" applyBorder="1" applyAlignment="1">
      <alignment horizontal="center" vertical="center"/>
    </xf>
    <xf numFmtId="189" fontId="33" fillId="24" borderId="76" xfId="0" applyNumberFormat="1" applyFont="1" applyFill="1" applyBorder="1" applyAlignment="1">
      <alignment horizontal="center" vertical="center"/>
    </xf>
    <xf numFmtId="43" fontId="33" fillId="24" borderId="76" xfId="28" applyNumberFormat="1" applyFont="1" applyFill="1" applyBorder="1" applyAlignment="1">
      <alignment horizontal="center" vertical="center"/>
    </xf>
    <xf numFmtId="43" fontId="33" fillId="0" borderId="32" xfId="0" applyNumberFormat="1" applyFont="1" applyFill="1" applyBorder="1" applyAlignment="1">
      <alignment horizontal="center" vertical="center"/>
    </xf>
    <xf numFmtId="4" fontId="33" fillId="0" borderId="32" xfId="0" applyNumberFormat="1" applyFont="1" applyFill="1" applyBorder="1" applyAlignment="1">
      <alignment horizontal="center" vertical="center"/>
    </xf>
    <xf numFmtId="43" fontId="33" fillId="0" borderId="32" xfId="0" applyNumberFormat="1" applyFont="1" applyFill="1" applyBorder="1" applyAlignment="1">
      <alignment horizontal="right" vertical="center"/>
    </xf>
    <xf numFmtId="43" fontId="33" fillId="0" borderId="32" xfId="28" applyNumberFormat="1" applyFont="1" applyFill="1" applyBorder="1" applyAlignment="1">
      <alignment horizontal="center" vertical="center"/>
    </xf>
    <xf numFmtId="43" fontId="21" fillId="0" borderId="35" xfId="0" applyNumberFormat="1" applyFont="1" applyFill="1" applyBorder="1" applyAlignment="1">
      <alignment vertical="center"/>
    </xf>
    <xf numFmtId="43" fontId="21" fillId="0" borderId="25" xfId="0" applyNumberFormat="1" applyFont="1" applyFill="1" applyBorder="1" applyAlignment="1">
      <alignment vertical="center"/>
    </xf>
    <xf numFmtId="0" fontId="32" fillId="0" borderId="31" xfId="0" applyFont="1" applyFill="1" applyBorder="1" applyAlignment="1">
      <alignment horizontal="center" vertical="center"/>
    </xf>
    <xf numFmtId="43" fontId="33" fillId="0" borderId="35" xfId="0" applyNumberFormat="1" applyFont="1" applyFill="1" applyBorder="1" applyAlignment="1">
      <alignment vertical="center"/>
    </xf>
    <xf numFmtId="43" fontId="33" fillId="0" borderId="25" xfId="0" applyNumberFormat="1" applyFont="1" applyBorder="1" applyAlignment="1">
      <alignment horizontal="center" vertical="center"/>
    </xf>
    <xf numFmtId="43" fontId="33" fillId="24" borderId="35" xfId="0" applyNumberFormat="1" applyFont="1" applyFill="1" applyBorder="1" applyAlignment="1">
      <alignment vertical="center"/>
    </xf>
    <xf numFmtId="43" fontId="33" fillId="24" borderId="25" xfId="0" applyNumberFormat="1" applyFont="1" applyFill="1" applyBorder="1" applyAlignment="1">
      <alignment vertical="center"/>
    </xf>
    <xf numFmtId="0" fontId="33" fillId="26" borderId="31" xfId="0" applyFont="1" applyFill="1" applyBorder="1" applyAlignment="1">
      <alignment horizontal="center" vertical="center"/>
    </xf>
    <xf numFmtId="43" fontId="21" fillId="26" borderId="25" xfId="0" applyNumberFormat="1" applyFont="1" applyFill="1" applyBorder="1" applyAlignment="1">
      <alignment vertical="center"/>
    </xf>
    <xf numFmtId="43" fontId="32" fillId="26" borderId="32" xfId="0" applyNumberFormat="1" applyFont="1" applyFill="1" applyBorder="1" applyAlignment="1">
      <alignment horizontal="center" vertical="center"/>
    </xf>
    <xf numFmtId="43" fontId="32" fillId="26" borderId="32" xfId="0" applyNumberFormat="1" applyFont="1" applyFill="1" applyBorder="1" applyAlignment="1">
      <alignment horizontal="right" vertical="center"/>
    </xf>
    <xf numFmtId="43" fontId="32" fillId="26" borderId="32" xfId="28" applyNumberFormat="1" applyFont="1" applyFill="1" applyBorder="1" applyAlignment="1">
      <alignment horizontal="center" vertical="center"/>
    </xf>
    <xf numFmtId="43" fontId="22" fillId="26" borderId="35" xfId="0" applyNumberFormat="1" applyFont="1" applyFill="1" applyBorder="1" applyAlignment="1">
      <alignment vertical="center"/>
    </xf>
    <xf numFmtId="188" fontId="32" fillId="26" borderId="32" xfId="28" applyNumberFormat="1" applyFont="1" applyFill="1" applyBorder="1" applyAlignment="1">
      <alignment horizontal="center" vertical="center"/>
    </xf>
    <xf numFmtId="0" fontId="23" fillId="24" borderId="0" xfId="0" applyFont="1" applyFill="1" applyAlignment="1">
      <alignment wrapText="1"/>
    </xf>
    <xf numFmtId="0" fontId="22" fillId="24" borderId="0" xfId="0" applyFont="1" applyFill="1" applyAlignment="1">
      <alignment horizontal="right" vertical="top" wrapText="1"/>
    </xf>
    <xf numFmtId="0" fontId="33" fillId="0" borderId="35" xfId="0" applyFont="1" applyBorder="1" applyAlignment="1">
      <alignment horizontal="left" vertical="center"/>
    </xf>
    <xf numFmtId="0" fontId="33" fillId="0" borderId="42" xfId="0" applyFont="1" applyBorder="1" applyAlignment="1">
      <alignment horizontal="left" vertical="center"/>
    </xf>
    <xf numFmtId="0" fontId="33" fillId="0" borderId="44" xfId="0" applyFont="1" applyBorder="1" applyAlignment="1">
      <alignment horizontal="left" vertical="center"/>
    </xf>
    <xf numFmtId="0" fontId="33" fillId="27" borderId="45" xfId="0" applyFont="1" applyFill="1" applyBorder="1" applyAlignment="1" applyProtection="1">
      <alignment horizontal="center" vertical="center"/>
      <protection hidden="1"/>
    </xf>
    <xf numFmtId="0" fontId="33" fillId="27" borderId="46" xfId="0" applyFont="1" applyFill="1" applyBorder="1" applyAlignment="1" applyProtection="1">
      <alignment horizontal="center" vertical="center"/>
      <protection hidden="1"/>
    </xf>
    <xf numFmtId="0" fontId="33" fillId="27" borderId="47" xfId="0" applyFont="1" applyFill="1" applyBorder="1" applyAlignment="1" applyProtection="1">
      <alignment horizontal="center" vertical="center"/>
      <protection hidden="1"/>
    </xf>
    <xf numFmtId="0" fontId="32" fillId="0" borderId="35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43" fontId="21" fillId="24" borderId="0" xfId="28" applyFont="1" applyFill="1" applyBorder="1" applyAlignment="1">
      <alignment horizontal="center" vertical="center"/>
    </xf>
    <xf numFmtId="189" fontId="21" fillId="24" borderId="0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43" fontId="31" fillId="24" borderId="0" xfId="44" applyFont="1" applyFill="1" applyBorder="1" applyAlignment="1">
      <alignment horizontal="center" vertical="center"/>
    </xf>
    <xf numFmtId="43" fontId="21" fillId="24" borderId="0" xfId="44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19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2" fillId="25" borderId="39" xfId="0" applyFont="1" applyFill="1" applyBorder="1" applyAlignment="1">
      <alignment horizontal="center" vertical="center"/>
    </xf>
    <xf numFmtId="0" fontId="22" fillId="24" borderId="40" xfId="0" applyFont="1" applyFill="1" applyBorder="1" applyAlignment="1">
      <alignment horizontal="center" vertical="center"/>
    </xf>
    <xf numFmtId="0" fontId="22" fillId="24" borderId="22" xfId="0" applyFont="1" applyFill="1" applyBorder="1" applyAlignment="1">
      <alignment horizontal="center" vertical="center"/>
    </xf>
    <xf numFmtId="0" fontId="22" fillId="24" borderId="41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0" fontId="22" fillId="24" borderId="42" xfId="0" applyFont="1" applyFill="1" applyBorder="1" applyAlignment="1">
      <alignment horizontal="center" vertical="center"/>
    </xf>
    <xf numFmtId="0" fontId="22" fillId="24" borderId="38" xfId="0" applyFont="1" applyFill="1" applyBorder="1" applyAlignment="1">
      <alignment horizontal="center" vertical="center"/>
    </xf>
    <xf numFmtId="0" fontId="22" fillId="24" borderId="43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43" fontId="33" fillId="24" borderId="0" xfId="28" applyFont="1" applyFill="1" applyBorder="1" applyAlignment="1">
      <alignment horizontal="center" vertical="center"/>
    </xf>
    <xf numFmtId="0" fontId="32" fillId="24" borderId="11" xfId="0" applyFont="1" applyFill="1" applyBorder="1" applyAlignment="1">
      <alignment horizontal="left" vertical="center"/>
    </xf>
    <xf numFmtId="0" fontId="32" fillId="24" borderId="0" xfId="0" applyFont="1" applyFill="1" applyBorder="1" applyAlignment="1">
      <alignment horizontal="left" vertical="center"/>
    </xf>
    <xf numFmtId="0" fontId="32" fillId="24" borderId="12" xfId="0" applyFont="1" applyFill="1" applyBorder="1" applyAlignment="1">
      <alignment horizontal="left" vertical="center"/>
    </xf>
    <xf numFmtId="0" fontId="33" fillId="25" borderId="79" xfId="0" applyFont="1" applyFill="1" applyBorder="1" applyAlignment="1">
      <alignment horizontal="left" vertical="center"/>
    </xf>
    <xf numFmtId="0" fontId="33" fillId="25" borderId="71" xfId="0" applyFont="1" applyFill="1" applyBorder="1" applyAlignment="1">
      <alignment horizontal="left" vertical="center"/>
    </xf>
    <xf numFmtId="0" fontId="33" fillId="25" borderId="80" xfId="0" applyFont="1" applyFill="1" applyBorder="1" applyAlignment="1">
      <alignment horizontal="left" vertical="center"/>
    </xf>
    <xf numFmtId="0" fontId="33" fillId="25" borderId="35" xfId="0" applyFont="1" applyFill="1" applyBorder="1" applyAlignment="1">
      <alignment horizontal="left" vertical="center"/>
    </xf>
    <xf numFmtId="0" fontId="33" fillId="25" borderId="42" xfId="0" applyFont="1" applyFill="1" applyBorder="1" applyAlignment="1">
      <alignment horizontal="left" vertical="center"/>
    </xf>
    <xf numFmtId="0" fontId="33" fillId="25" borderId="44" xfId="0" applyFont="1" applyFill="1" applyBorder="1" applyAlignment="1">
      <alignment horizontal="left" vertical="center"/>
    </xf>
    <xf numFmtId="0" fontId="33" fillId="24" borderId="0" xfId="0" applyFont="1" applyFill="1" applyBorder="1" applyAlignment="1">
      <alignment horizontal="center" vertical="center"/>
    </xf>
    <xf numFmtId="43" fontId="72" fillId="24" borderId="0" xfId="44" applyFont="1" applyFill="1" applyBorder="1" applyAlignment="1">
      <alignment horizontal="center" vertical="center"/>
    </xf>
    <xf numFmtId="0" fontId="33" fillId="25" borderId="45" xfId="0" applyFont="1" applyFill="1" applyBorder="1" applyAlignment="1">
      <alignment horizontal="left" vertical="center"/>
    </xf>
    <xf numFmtId="0" fontId="33" fillId="25" borderId="46" xfId="0" applyFont="1" applyFill="1" applyBorder="1" applyAlignment="1">
      <alignment horizontal="left" vertical="center"/>
    </xf>
    <xf numFmtId="0" fontId="33" fillId="25" borderId="47" xfId="0" applyFont="1" applyFill="1" applyBorder="1" applyAlignment="1">
      <alignment horizontal="left" vertical="center"/>
    </xf>
    <xf numFmtId="0" fontId="32" fillId="25" borderId="35" xfId="0" applyFont="1" applyFill="1" applyBorder="1" applyAlignment="1">
      <alignment horizontal="center" vertical="center"/>
    </xf>
    <xf numFmtId="0" fontId="32" fillId="25" borderId="42" xfId="0" applyFont="1" applyFill="1" applyBorder="1" applyAlignment="1">
      <alignment horizontal="center" vertical="center"/>
    </xf>
    <xf numFmtId="0" fontId="32" fillId="25" borderId="44" xfId="0" applyFont="1" applyFill="1" applyBorder="1" applyAlignment="1">
      <alignment horizontal="center" vertical="center"/>
    </xf>
    <xf numFmtId="43" fontId="33" fillId="24" borderId="11" xfId="0" applyNumberFormat="1" applyFont="1" applyFill="1" applyBorder="1" applyAlignment="1">
      <alignment horizontal="center" vertical="center"/>
    </xf>
    <xf numFmtId="43" fontId="33" fillId="24" borderId="12" xfId="0" applyNumberFormat="1" applyFont="1" applyFill="1" applyBorder="1" applyAlignment="1">
      <alignment horizontal="center" vertical="center"/>
    </xf>
    <xf numFmtId="0" fontId="71" fillId="24" borderId="0" xfId="0" applyFont="1" applyFill="1" applyAlignment="1">
      <alignment horizontal="center" vertical="center"/>
    </xf>
    <xf numFmtId="43" fontId="32" fillId="24" borderId="11" xfId="0" applyNumberFormat="1" applyFont="1" applyFill="1" applyBorder="1" applyAlignment="1">
      <alignment horizontal="center" vertical="center"/>
    </xf>
    <xf numFmtId="43" fontId="32" fillId="24" borderId="12" xfId="0" applyNumberFormat="1" applyFont="1" applyFill="1" applyBorder="1" applyAlignment="1">
      <alignment horizontal="center" vertical="center"/>
    </xf>
    <xf numFmtId="0" fontId="32" fillId="25" borderId="94" xfId="0" applyFont="1" applyFill="1" applyBorder="1" applyAlignment="1">
      <alignment horizontal="center" vertical="center"/>
    </xf>
    <xf numFmtId="0" fontId="32" fillId="25" borderId="95" xfId="0" applyFont="1" applyFill="1" applyBorder="1" applyAlignment="1">
      <alignment horizontal="center" vertical="center"/>
    </xf>
    <xf numFmtId="0" fontId="32" fillId="25" borderId="96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left" vertical="center"/>
    </xf>
    <xf numFmtId="0" fontId="28" fillId="24" borderId="30" xfId="0" applyFont="1" applyFill="1" applyBorder="1" applyAlignment="1">
      <alignment horizontal="center" vertical="center"/>
    </xf>
    <xf numFmtId="0" fontId="28" fillId="24" borderId="78" xfId="0" applyFont="1" applyFill="1" applyBorder="1" applyAlignment="1">
      <alignment horizontal="center" vertical="center"/>
    </xf>
    <xf numFmtId="0" fontId="28" fillId="24" borderId="35" xfId="0" applyFont="1" applyFill="1" applyBorder="1" applyAlignment="1">
      <alignment horizontal="left" vertical="center"/>
    </xf>
    <xf numFmtId="0" fontId="28" fillId="24" borderId="44" xfId="0" applyFont="1" applyFill="1" applyBorder="1" applyAlignment="1">
      <alignment horizontal="left" vertical="center"/>
    </xf>
    <xf numFmtId="0" fontId="27" fillId="26" borderId="35" xfId="0" applyFont="1" applyFill="1" applyBorder="1" applyAlignment="1">
      <alignment horizontal="center" vertical="center" shrinkToFit="1"/>
    </xf>
    <xf numFmtId="0" fontId="27" fillId="26" borderId="44" xfId="0" applyFont="1" applyFill="1" applyBorder="1" applyAlignment="1">
      <alignment horizontal="center" vertical="center" shrinkToFit="1"/>
    </xf>
    <xf numFmtId="0" fontId="27" fillId="26" borderId="38" xfId="0" applyFont="1" applyFill="1" applyBorder="1" applyAlignment="1">
      <alignment horizontal="center" vertical="center" shrinkToFit="1"/>
    </xf>
    <xf numFmtId="0" fontId="27" fillId="26" borderId="67" xfId="0" applyFont="1" applyFill="1" applyBorder="1" applyAlignment="1">
      <alignment horizontal="center" vertical="center" shrinkToFit="1"/>
    </xf>
    <xf numFmtId="0" fontId="47" fillId="24" borderId="0" xfId="0" applyFont="1" applyFill="1" applyBorder="1" applyAlignment="1">
      <alignment horizontal="center" vertical="center"/>
    </xf>
    <xf numFmtId="43" fontId="27" fillId="24" borderId="81" xfId="0" applyNumberFormat="1" applyFont="1" applyFill="1" applyBorder="1" applyAlignment="1">
      <alignment horizontal="center" vertical="center"/>
    </xf>
    <xf numFmtId="43" fontId="27" fillId="24" borderId="82" xfId="0" applyNumberFormat="1" applyFont="1" applyFill="1" applyBorder="1" applyAlignment="1">
      <alignment horizontal="center" vertical="center"/>
    </xf>
    <xf numFmtId="0" fontId="27" fillId="24" borderId="18" xfId="0" applyFont="1" applyFill="1" applyBorder="1" applyAlignment="1">
      <alignment horizontal="center" vertical="center"/>
    </xf>
    <xf numFmtId="0" fontId="27" fillId="24" borderId="98" xfId="0" applyFont="1" applyFill="1" applyBorder="1" applyAlignment="1">
      <alignment horizontal="center" vertical="center"/>
    </xf>
    <xf numFmtId="4" fontId="27" fillId="24" borderId="49" xfId="44" applyNumberFormat="1" applyFont="1" applyFill="1" applyBorder="1" applyAlignment="1">
      <alignment horizontal="center" vertical="center"/>
    </xf>
    <xf numFmtId="4" fontId="27" fillId="24" borderId="51" xfId="44" applyNumberFormat="1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28" xfId="0" applyFont="1" applyFill="1" applyBorder="1" applyAlignment="1">
      <alignment horizontal="center" vertical="center"/>
    </xf>
    <xf numFmtId="0" fontId="27" fillId="24" borderId="79" xfId="0" applyFont="1" applyFill="1" applyBorder="1" applyAlignment="1">
      <alignment horizontal="center" vertical="center"/>
    </xf>
    <xf numFmtId="0" fontId="27" fillId="24" borderId="71" xfId="0" applyFont="1" applyFill="1" applyBorder="1" applyAlignment="1">
      <alignment horizontal="center" vertical="center"/>
    </xf>
    <xf numFmtId="0" fontId="27" fillId="24" borderId="80" xfId="0" applyFont="1" applyFill="1" applyBorder="1" applyAlignment="1">
      <alignment horizontal="center" vertical="center"/>
    </xf>
    <xf numFmtId="0" fontId="28" fillId="24" borderId="35" xfId="0" applyFont="1" applyFill="1" applyBorder="1" applyAlignment="1">
      <alignment horizontal="left" vertical="center" shrinkToFit="1"/>
    </xf>
    <xf numFmtId="0" fontId="28" fillId="24" borderId="44" xfId="0" applyFont="1" applyFill="1" applyBorder="1" applyAlignment="1">
      <alignment horizontal="left" vertical="center" shrinkToFit="1"/>
    </xf>
    <xf numFmtId="0" fontId="28" fillId="33" borderId="35" xfId="0" applyFont="1" applyFill="1" applyBorder="1" applyAlignment="1">
      <alignment horizontal="left" vertical="center" shrinkToFit="1"/>
    </xf>
    <xf numFmtId="0" fontId="28" fillId="33" borderId="44" xfId="0" applyFont="1" applyFill="1" applyBorder="1" applyAlignment="1">
      <alignment horizontal="left" vertical="center" shrinkToFit="1"/>
    </xf>
    <xf numFmtId="0" fontId="28" fillId="0" borderId="35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28" fillId="0" borderId="35" xfId="0" applyFont="1" applyFill="1" applyBorder="1" applyAlignment="1">
      <alignment horizontal="left" vertical="center"/>
    </xf>
    <xf numFmtId="0" fontId="28" fillId="0" borderId="44" xfId="0" applyFont="1" applyFill="1" applyBorder="1" applyAlignment="1">
      <alignment horizontal="left" vertical="center"/>
    </xf>
    <xf numFmtId="0" fontId="28" fillId="0" borderId="35" xfId="0" applyFont="1" applyFill="1" applyBorder="1" applyAlignment="1">
      <alignment horizontal="left" vertical="center" wrapText="1"/>
    </xf>
    <xf numFmtId="0" fontId="28" fillId="24" borderId="35" xfId="0" applyFont="1" applyFill="1" applyBorder="1" applyAlignment="1">
      <alignment horizontal="left" vertical="center" wrapText="1"/>
    </xf>
    <xf numFmtId="0" fontId="28" fillId="24" borderId="44" xfId="0" applyFont="1" applyFill="1" applyBorder="1" applyAlignment="1">
      <alignment horizontal="left" vertical="center" wrapText="1"/>
    </xf>
    <xf numFmtId="0" fontId="28" fillId="34" borderId="35" xfId="0" applyFont="1" applyFill="1" applyBorder="1" applyAlignment="1">
      <alignment horizontal="left" vertical="center" wrapText="1"/>
    </xf>
    <xf numFmtId="0" fontId="28" fillId="34" borderId="44" xfId="0" applyFont="1" applyFill="1" applyBorder="1" applyAlignment="1">
      <alignment horizontal="left" vertical="center"/>
    </xf>
    <xf numFmtId="0" fontId="28" fillId="0" borderId="44" xfId="0" applyFont="1" applyFill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/>
    </xf>
    <xf numFmtId="0" fontId="27" fillId="24" borderId="33" xfId="0" applyFont="1" applyFill="1" applyBorder="1" applyAlignment="1">
      <alignment horizontal="center" vertical="center" wrapText="1" shrinkToFit="1"/>
    </xf>
    <xf numFmtId="0" fontId="27" fillId="24" borderId="32" xfId="0" applyFont="1" applyFill="1" applyBorder="1" applyAlignment="1">
      <alignment horizontal="center" vertical="center" wrapText="1" shrinkToFit="1"/>
    </xf>
    <xf numFmtId="0" fontId="32" fillId="24" borderId="0" xfId="0" applyFont="1" applyFill="1" applyAlignment="1">
      <alignment horizontal="center" vertical="center"/>
    </xf>
    <xf numFmtId="0" fontId="27" fillId="25" borderId="85" xfId="0" applyFont="1" applyFill="1" applyBorder="1" applyAlignment="1">
      <alignment horizontal="center" vertical="center"/>
    </xf>
    <xf numFmtId="0" fontId="27" fillId="25" borderId="89" xfId="0" applyFont="1" applyFill="1" applyBorder="1" applyAlignment="1">
      <alignment horizontal="center" vertical="center"/>
    </xf>
    <xf numFmtId="0" fontId="27" fillId="25" borderId="86" xfId="0" applyFont="1" applyFill="1" applyBorder="1" applyAlignment="1">
      <alignment horizontal="center" vertical="center"/>
    </xf>
    <xf numFmtId="0" fontId="27" fillId="25" borderId="87" xfId="0" applyFont="1" applyFill="1" applyBorder="1" applyAlignment="1">
      <alignment vertical="center"/>
    </xf>
    <xf numFmtId="0" fontId="27" fillId="25" borderId="79" xfId="0" applyFont="1" applyFill="1" applyBorder="1" applyAlignment="1">
      <alignment vertical="center"/>
    </xf>
    <xf numFmtId="0" fontId="27" fillId="25" borderId="80" xfId="0" applyFont="1" applyFill="1" applyBorder="1" applyAlignment="1">
      <alignment vertical="center"/>
    </xf>
    <xf numFmtId="0" fontId="27" fillId="25" borderId="88" xfId="0" applyFont="1" applyFill="1" applyBorder="1" applyAlignment="1">
      <alignment horizontal="center" vertical="center"/>
    </xf>
    <xf numFmtId="0" fontId="27" fillId="25" borderId="90" xfId="0" applyFont="1" applyFill="1" applyBorder="1" applyAlignment="1">
      <alignment vertical="center"/>
    </xf>
    <xf numFmtId="0" fontId="27" fillId="25" borderId="75" xfId="0" applyFont="1" applyFill="1" applyBorder="1" applyAlignment="1">
      <alignment horizontal="center" vertical="center"/>
    </xf>
    <xf numFmtId="0" fontId="27" fillId="25" borderId="76" xfId="0" applyFont="1" applyFill="1" applyBorder="1" applyAlignment="1">
      <alignment vertical="center"/>
    </xf>
    <xf numFmtId="0" fontId="27" fillId="25" borderId="77" xfId="0" applyFont="1" applyFill="1" applyBorder="1" applyAlignment="1">
      <alignment horizontal="center" vertical="center"/>
    </xf>
    <xf numFmtId="0" fontId="27" fillId="25" borderId="92" xfId="0" applyFont="1" applyFill="1" applyBorder="1" applyAlignment="1">
      <alignment vertical="center"/>
    </xf>
    <xf numFmtId="0" fontId="27" fillId="24" borderId="33" xfId="0" applyFont="1" applyFill="1" applyBorder="1" applyAlignment="1">
      <alignment horizontal="center" vertical="top" wrapText="1" shrinkToFit="1"/>
    </xf>
    <xf numFmtId="0" fontId="27" fillId="24" borderId="32" xfId="0" applyFont="1" applyFill="1" applyBorder="1" applyAlignment="1">
      <alignment horizontal="center" vertical="top" wrapText="1" shrinkToFit="1"/>
    </xf>
    <xf numFmtId="0" fontId="27" fillId="24" borderId="35" xfId="0" applyFont="1" applyFill="1" applyBorder="1" applyAlignment="1">
      <alignment horizontal="center" vertical="center" shrinkToFit="1"/>
    </xf>
    <xf numFmtId="0" fontId="27" fillId="24" borderId="44" xfId="0" applyFont="1" applyFill="1" applyBorder="1" applyAlignment="1">
      <alignment horizontal="center" vertical="center" shrinkToFit="1"/>
    </xf>
    <xf numFmtId="0" fontId="27" fillId="24" borderId="35" xfId="0" applyFont="1" applyFill="1" applyBorder="1" applyAlignment="1">
      <alignment horizontal="left" vertical="center" wrapText="1" shrinkToFit="1"/>
    </xf>
    <xf numFmtId="0" fontId="27" fillId="24" borderId="44" xfId="0" applyFont="1" applyFill="1" applyBorder="1" applyAlignment="1">
      <alignment horizontal="left" vertical="center" wrapText="1" shrinkToFit="1"/>
    </xf>
    <xf numFmtId="2" fontId="27" fillId="26" borderId="35" xfId="0" applyNumberFormat="1" applyFont="1" applyFill="1" applyBorder="1" applyAlignment="1">
      <alignment horizontal="center" vertical="center" shrinkToFit="1"/>
    </xf>
    <xf numFmtId="2" fontId="27" fillId="26" borderId="44" xfId="0" applyNumberFormat="1" applyFont="1" applyFill="1" applyBorder="1" applyAlignment="1">
      <alignment horizontal="center" vertical="center" shrinkToFit="1"/>
    </xf>
    <xf numFmtId="0" fontId="28" fillId="0" borderId="85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 vertical="center"/>
    </xf>
    <xf numFmtId="0" fontId="27" fillId="24" borderId="86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center" vertical="center"/>
    </xf>
    <xf numFmtId="0" fontId="27" fillId="24" borderId="87" xfId="0" applyFont="1" applyFill="1" applyBorder="1" applyAlignment="1">
      <alignment horizontal="center" vertical="center"/>
    </xf>
    <xf numFmtId="4" fontId="27" fillId="24" borderId="75" xfId="44" applyNumberFormat="1" applyFont="1" applyFill="1" applyBorder="1" applyAlignment="1">
      <alignment horizontal="center" vertical="center"/>
    </xf>
    <xf numFmtId="4" fontId="27" fillId="24" borderId="100" xfId="44" applyNumberFormat="1" applyFont="1" applyFill="1" applyBorder="1" applyAlignment="1">
      <alignment horizontal="center" vertical="center"/>
    </xf>
    <xf numFmtId="0" fontId="27" fillId="24" borderId="103" xfId="0" applyFont="1" applyFill="1" applyBorder="1" applyAlignment="1">
      <alignment horizontal="center" vertical="center"/>
    </xf>
    <xf numFmtId="0" fontId="28" fillId="24" borderId="35" xfId="0" applyFont="1" applyFill="1" applyBorder="1" applyAlignment="1">
      <alignment horizontal="left" vertical="center" wrapText="1" shrinkToFit="1"/>
    </xf>
    <xf numFmtId="0" fontId="28" fillId="24" borderId="44" xfId="0" applyFont="1" applyFill="1" applyBorder="1" applyAlignment="1">
      <alignment horizontal="left" vertical="center" wrapText="1" shrinkToFit="1"/>
    </xf>
    <xf numFmtId="0" fontId="27" fillId="26" borderId="45" xfId="0" applyFont="1" applyFill="1" applyBorder="1" applyAlignment="1">
      <alignment horizontal="center" vertical="center" shrinkToFit="1"/>
    </xf>
    <xf numFmtId="0" fontId="27" fillId="26" borderId="47" xfId="0" applyFont="1" applyFill="1" applyBorder="1" applyAlignment="1">
      <alignment horizontal="center" vertical="center" shrinkToFit="1"/>
    </xf>
    <xf numFmtId="0" fontId="22" fillId="24" borderId="0" xfId="0" applyFont="1" applyFill="1" applyAlignment="1">
      <alignment horizontal="center" vertical="center"/>
    </xf>
    <xf numFmtId="0" fontId="22" fillId="25" borderId="86" xfId="0" applyFont="1" applyFill="1" applyBorder="1" applyAlignment="1">
      <alignment horizontal="center" vertical="center"/>
    </xf>
    <xf numFmtId="0" fontId="22" fillId="25" borderId="79" xfId="0" applyFont="1" applyFill="1" applyBorder="1" applyAlignment="1">
      <alignment vertical="center"/>
    </xf>
    <xf numFmtId="0" fontId="22" fillId="25" borderId="77" xfId="0" applyFont="1" applyFill="1" applyBorder="1" applyAlignment="1">
      <alignment horizontal="center" vertical="center"/>
    </xf>
    <xf numFmtId="0" fontId="22" fillId="25" borderId="92" xfId="0" applyFont="1" applyFill="1" applyBorder="1" applyAlignment="1">
      <alignment vertical="center"/>
    </xf>
    <xf numFmtId="0" fontId="22" fillId="25" borderId="85" xfId="0" applyFont="1" applyFill="1" applyBorder="1" applyAlignment="1">
      <alignment horizontal="center" vertical="center"/>
    </xf>
    <xf numFmtId="0" fontId="22" fillId="25" borderId="89" xfId="0" applyFont="1" applyFill="1" applyBorder="1" applyAlignment="1">
      <alignment horizontal="center" vertical="center"/>
    </xf>
    <xf numFmtId="0" fontId="22" fillId="25" borderId="87" xfId="0" applyFont="1" applyFill="1" applyBorder="1" applyAlignment="1">
      <alignment vertical="center"/>
    </xf>
    <xf numFmtId="0" fontId="22" fillId="25" borderId="80" xfId="0" applyFont="1" applyFill="1" applyBorder="1" applyAlignment="1">
      <alignment vertical="center"/>
    </xf>
    <xf numFmtId="0" fontId="22" fillId="25" borderId="88" xfId="0" applyFont="1" applyFill="1" applyBorder="1" applyAlignment="1">
      <alignment horizontal="center" vertical="center"/>
    </xf>
    <xf numFmtId="0" fontId="22" fillId="25" borderId="90" xfId="0" applyFont="1" applyFill="1" applyBorder="1" applyAlignment="1">
      <alignment vertical="center"/>
    </xf>
    <xf numFmtId="0" fontId="22" fillId="25" borderId="75" xfId="0" applyFont="1" applyFill="1" applyBorder="1" applyAlignment="1">
      <alignment horizontal="center" vertical="center"/>
    </xf>
    <xf numFmtId="0" fontId="22" fillId="25" borderId="76" xfId="0" applyFont="1" applyFill="1" applyBorder="1" applyAlignment="1">
      <alignment vertical="center"/>
    </xf>
    <xf numFmtId="0" fontId="32" fillId="0" borderId="35" xfId="38" applyFont="1" applyBorder="1" applyAlignment="1">
      <alignment horizontal="left" vertical="center" shrinkToFit="1"/>
    </xf>
    <xf numFmtId="0" fontId="32" fillId="0" borderId="44" xfId="38" applyFont="1" applyBorder="1" applyAlignment="1">
      <alignment horizontal="left" vertical="center" shrinkToFit="1"/>
    </xf>
    <xf numFmtId="0" fontId="33" fillId="0" borderId="35" xfId="38" applyFont="1" applyFill="1" applyBorder="1" applyAlignment="1">
      <alignment horizontal="left" vertical="center" shrinkToFit="1"/>
    </xf>
    <xf numFmtId="0" fontId="33" fillId="0" borderId="44" xfId="38" applyFont="1" applyFill="1" applyBorder="1" applyAlignment="1">
      <alignment horizontal="left" vertical="center" shrinkToFit="1"/>
    </xf>
    <xf numFmtId="0" fontId="33" fillId="24" borderId="35" xfId="38" applyFont="1" applyFill="1" applyBorder="1" applyAlignment="1">
      <alignment horizontal="left" vertical="center" shrinkToFit="1"/>
    </xf>
    <xf numFmtId="0" fontId="33" fillId="24" borderId="44" xfId="38" applyFont="1" applyFill="1" applyBorder="1" applyAlignment="1">
      <alignment horizontal="left" vertical="center" shrinkToFit="1"/>
    </xf>
    <xf numFmtId="0" fontId="32" fillId="24" borderId="75" xfId="0" applyFont="1" applyFill="1" applyBorder="1" applyAlignment="1">
      <alignment horizontal="center" vertical="top" wrapText="1" shrinkToFit="1"/>
    </xf>
    <xf numFmtId="0" fontId="32" fillId="24" borderId="76" xfId="0" applyFont="1" applyFill="1" applyBorder="1" applyAlignment="1">
      <alignment horizontal="center" vertical="top" wrapText="1" shrinkToFit="1"/>
    </xf>
    <xf numFmtId="0" fontId="22" fillId="24" borderId="37" xfId="0" applyFont="1" applyFill="1" applyBorder="1" applyAlignment="1">
      <alignment horizontal="left" vertical="center"/>
    </xf>
    <xf numFmtId="0" fontId="21" fillId="24" borderId="37" xfId="0" applyFont="1" applyFill="1" applyBorder="1" applyAlignment="1">
      <alignment horizontal="left" vertical="center"/>
    </xf>
    <xf numFmtId="0" fontId="21" fillId="0" borderId="35" xfId="0" applyFont="1" applyFill="1" applyBorder="1" applyAlignment="1">
      <alignment horizontal="left" vertical="top" wrapText="1"/>
    </xf>
    <xf numFmtId="0" fontId="21" fillId="0" borderId="44" xfId="0" applyFont="1" applyFill="1" applyBorder="1" applyAlignment="1">
      <alignment horizontal="left" vertical="top"/>
    </xf>
    <xf numFmtId="0" fontId="21" fillId="0" borderId="35" xfId="0" applyFont="1" applyFill="1" applyBorder="1" applyAlignment="1">
      <alignment horizontal="left" vertical="center" wrapText="1"/>
    </xf>
    <xf numFmtId="0" fontId="21" fillId="0" borderId="44" xfId="0" applyFont="1" applyFill="1" applyBorder="1" applyAlignment="1">
      <alignment horizontal="left" vertical="center" wrapText="1"/>
    </xf>
    <xf numFmtId="0" fontId="33" fillId="0" borderId="35" xfId="38" applyFont="1" applyFill="1" applyBorder="1" applyAlignment="1">
      <alignment horizontal="left" vertical="top" wrapText="1" shrinkToFit="1"/>
    </xf>
    <xf numFmtId="0" fontId="33" fillId="0" borderId="44" xfId="38" applyFont="1" applyFill="1" applyBorder="1" applyAlignment="1">
      <alignment horizontal="left" vertical="top" shrinkToFit="1"/>
    </xf>
    <xf numFmtId="0" fontId="33" fillId="24" borderId="35" xfId="38" applyFont="1" applyFill="1" applyBorder="1" applyAlignment="1">
      <alignment horizontal="left" vertical="center" wrapText="1" shrinkToFit="1"/>
    </xf>
    <xf numFmtId="0" fontId="33" fillId="24" borderId="44" xfId="38" applyFont="1" applyFill="1" applyBorder="1" applyAlignment="1">
      <alignment horizontal="left" vertical="center" wrapText="1" shrinkToFit="1"/>
    </xf>
    <xf numFmtId="0" fontId="33" fillId="0" borderId="37" xfId="38" applyFont="1" applyBorder="1" applyAlignment="1">
      <alignment horizontal="left" vertical="center" shrinkToFit="1"/>
    </xf>
    <xf numFmtId="0" fontId="33" fillId="24" borderId="37" xfId="38" applyFont="1" applyFill="1" applyBorder="1" applyAlignment="1">
      <alignment horizontal="left" vertical="center" shrinkToFit="1"/>
    </xf>
    <xf numFmtId="0" fontId="32" fillId="24" borderId="35" xfId="38" applyFont="1" applyFill="1" applyBorder="1" applyAlignment="1">
      <alignment horizontal="left" vertical="center" shrinkToFit="1"/>
    </xf>
    <xf numFmtId="0" fontId="32" fillId="24" borderId="44" xfId="38" applyFont="1" applyFill="1" applyBorder="1" applyAlignment="1">
      <alignment horizontal="left" vertical="center" shrinkToFit="1"/>
    </xf>
    <xf numFmtId="0" fontId="32" fillId="26" borderId="37" xfId="38" applyFont="1" applyFill="1" applyBorder="1" applyAlignment="1">
      <alignment horizontal="center" vertical="center" shrinkToFit="1"/>
    </xf>
    <xf numFmtId="0" fontId="32" fillId="24" borderId="37" xfId="38" applyFont="1" applyFill="1" applyBorder="1" applyAlignment="1">
      <alignment horizontal="left" vertical="center" shrinkToFit="1"/>
    </xf>
    <xf numFmtId="0" fontId="33" fillId="0" borderId="37" xfId="38" applyFont="1" applyBorder="1" applyAlignment="1">
      <alignment horizontal="left" vertical="center" wrapText="1" shrinkToFit="1"/>
    </xf>
    <xf numFmtId="0" fontId="33" fillId="24" borderId="35" xfId="38" applyFont="1" applyFill="1" applyBorder="1" applyAlignment="1">
      <alignment horizontal="left" vertical="top" wrapText="1" shrinkToFit="1"/>
    </xf>
    <xf numFmtId="0" fontId="33" fillId="24" borderId="44" xfId="38" applyFont="1" applyFill="1" applyBorder="1" applyAlignment="1">
      <alignment horizontal="left" vertical="top" wrapText="1" shrinkToFit="1"/>
    </xf>
    <xf numFmtId="0" fontId="33" fillId="0" borderId="37" xfId="38" applyFont="1" applyBorder="1" applyAlignment="1">
      <alignment horizontal="left" vertical="top" wrapText="1" shrinkToFit="1"/>
    </xf>
    <xf numFmtId="0" fontId="33" fillId="24" borderId="37" xfId="38" applyFont="1" applyFill="1" applyBorder="1" applyAlignment="1">
      <alignment horizontal="left" vertical="top" wrapText="1" shrinkToFit="1"/>
    </xf>
    <xf numFmtId="0" fontId="32" fillId="24" borderId="35" xfId="38" applyFont="1" applyFill="1" applyBorder="1" applyAlignment="1">
      <alignment horizontal="left" vertical="top" wrapText="1" shrinkToFit="1"/>
    </xf>
    <xf numFmtId="0" fontId="32" fillId="24" borderId="44" xfId="38" applyFont="1" applyFill="1" applyBorder="1" applyAlignment="1">
      <alignment horizontal="left" vertical="top" wrapText="1" shrinkToFit="1"/>
    </xf>
    <xf numFmtId="0" fontId="48" fillId="24" borderId="35" xfId="38" applyFont="1" applyFill="1" applyBorder="1" applyAlignment="1">
      <alignment horizontal="left" vertical="center" shrinkToFit="1"/>
    </xf>
    <xf numFmtId="0" fontId="48" fillId="24" borderId="44" xfId="38" applyFont="1" applyFill="1" applyBorder="1" applyAlignment="1">
      <alignment horizontal="left" vertical="center" shrinkToFit="1"/>
    </xf>
    <xf numFmtId="0" fontId="48" fillId="24" borderId="37" xfId="38" applyFont="1" applyFill="1" applyBorder="1" applyAlignment="1">
      <alignment horizontal="left" vertical="center" shrinkToFit="1"/>
    </xf>
    <xf numFmtId="0" fontId="48" fillId="24" borderId="37" xfId="38" applyFont="1" applyFill="1" applyBorder="1" applyAlignment="1">
      <alignment horizontal="left" vertical="center" wrapText="1" shrinkToFit="1"/>
    </xf>
    <xf numFmtId="0" fontId="49" fillId="24" borderId="35" xfId="38" applyFont="1" applyFill="1" applyBorder="1" applyAlignment="1">
      <alignment horizontal="left" vertical="top" wrapText="1" shrinkToFit="1"/>
    </xf>
    <xf numFmtId="0" fontId="49" fillId="24" borderId="44" xfId="38" applyFont="1" applyFill="1" applyBorder="1" applyAlignment="1">
      <alignment horizontal="left" vertical="top" wrapText="1" shrinkToFit="1"/>
    </xf>
    <xf numFmtId="0" fontId="49" fillId="24" borderId="37" xfId="38" applyFont="1" applyFill="1" applyBorder="1" applyAlignment="1">
      <alignment horizontal="left" vertical="center" shrinkToFit="1"/>
    </xf>
    <xf numFmtId="0" fontId="48" fillId="24" borderId="35" xfId="38" applyFont="1" applyFill="1" applyBorder="1" applyAlignment="1">
      <alignment horizontal="left" vertical="top" wrapText="1" shrinkToFit="1"/>
    </xf>
    <xf numFmtId="0" fontId="48" fillId="24" borderId="44" xfId="38" applyFont="1" applyFill="1" applyBorder="1" applyAlignment="1">
      <alignment horizontal="left" vertical="top" shrinkToFit="1"/>
    </xf>
    <xf numFmtId="0" fontId="49" fillId="35" borderId="37" xfId="38" applyFont="1" applyFill="1" applyBorder="1" applyAlignment="1">
      <alignment horizontal="center" vertical="center" shrinkToFit="1"/>
    </xf>
    <xf numFmtId="0" fontId="48" fillId="0" borderId="35" xfId="38" applyFont="1" applyFill="1" applyBorder="1" applyAlignment="1">
      <alignment horizontal="left" vertical="center" shrinkToFit="1"/>
    </xf>
    <xf numFmtId="0" fontId="48" fillId="0" borderId="44" xfId="38" applyFont="1" applyFill="1" applyBorder="1" applyAlignment="1">
      <alignment horizontal="left" vertical="center" shrinkToFit="1"/>
    </xf>
    <xf numFmtId="0" fontId="48" fillId="24" borderId="44" xfId="38" applyFont="1" applyFill="1" applyBorder="1" applyAlignment="1">
      <alignment horizontal="left" vertical="top" wrapText="1" shrinkToFit="1"/>
    </xf>
    <xf numFmtId="0" fontId="49" fillId="24" borderId="35" xfId="38" applyFont="1" applyFill="1" applyBorder="1" applyAlignment="1">
      <alignment horizontal="left" vertical="center" shrinkToFit="1"/>
    </xf>
    <xf numFmtId="0" fontId="49" fillId="24" borderId="44" xfId="38" applyFont="1" applyFill="1" applyBorder="1" applyAlignment="1">
      <alignment horizontal="left" vertical="center" shrinkToFit="1"/>
    </xf>
    <xf numFmtId="0" fontId="49" fillId="26" borderId="37" xfId="38" applyFont="1" applyFill="1" applyBorder="1" applyAlignment="1">
      <alignment horizontal="center" vertical="center" shrinkToFit="1"/>
    </xf>
    <xf numFmtId="0" fontId="48" fillId="24" borderId="35" xfId="38" applyFont="1" applyFill="1" applyBorder="1" applyAlignment="1">
      <alignment horizontal="left" vertical="center" wrapText="1" shrinkToFit="1"/>
    </xf>
    <xf numFmtId="0" fontId="48" fillId="24" borderId="44" xfId="38" applyFont="1" applyFill="1" applyBorder="1" applyAlignment="1">
      <alignment horizontal="left" vertical="center" wrapText="1" shrinkToFit="1"/>
    </xf>
    <xf numFmtId="0" fontId="49" fillId="26" borderId="35" xfId="38" applyFont="1" applyFill="1" applyBorder="1" applyAlignment="1">
      <alignment horizontal="center" vertical="center" shrinkToFit="1"/>
    </xf>
    <xf numFmtId="0" fontId="49" fillId="26" borderId="44" xfId="38" applyFont="1" applyFill="1" applyBorder="1" applyAlignment="1">
      <alignment horizontal="center" vertical="center" shrinkToFit="1"/>
    </xf>
    <xf numFmtId="0" fontId="33" fillId="24" borderId="37" xfId="38" applyFont="1" applyFill="1" applyBorder="1" applyAlignment="1">
      <alignment horizontal="left" vertical="center" wrapText="1" shrinkToFit="1"/>
    </xf>
    <xf numFmtId="0" fontId="48" fillId="24" borderId="35" xfId="38" applyFont="1" applyFill="1" applyBorder="1" applyAlignment="1">
      <alignment horizontal="left" vertical="top" shrinkToFit="1"/>
    </xf>
    <xf numFmtId="0" fontId="32" fillId="24" borderId="35" xfId="38" applyFont="1" applyFill="1" applyBorder="1" applyAlignment="1">
      <alignment horizontal="left" vertical="center" wrapText="1" shrinkToFit="1"/>
    </xf>
    <xf numFmtId="0" fontId="32" fillId="24" borderId="44" xfId="38" applyFont="1" applyFill="1" applyBorder="1" applyAlignment="1">
      <alignment horizontal="left" vertical="center" wrapText="1" shrinkToFit="1"/>
    </xf>
    <xf numFmtId="0" fontId="32" fillId="0" borderId="35" xfId="38" applyFont="1" applyBorder="1" applyAlignment="1">
      <alignment horizontal="left" vertical="center" wrapText="1" shrinkToFit="1"/>
    </xf>
    <xf numFmtId="0" fontId="32" fillId="0" borderId="44" xfId="38" applyFont="1" applyBorder="1" applyAlignment="1">
      <alignment horizontal="left" vertical="center" wrapText="1" shrinkToFit="1"/>
    </xf>
    <xf numFmtId="0" fontId="33" fillId="0" borderId="35" xfId="38" applyFont="1" applyBorder="1" applyAlignment="1">
      <alignment horizontal="left" vertical="center" wrapText="1" shrinkToFit="1"/>
    </xf>
    <xf numFmtId="0" fontId="33" fillId="0" borderId="44" xfId="38" applyFont="1" applyBorder="1" applyAlignment="1">
      <alignment horizontal="left" vertical="center" wrapText="1" shrinkToFit="1"/>
    </xf>
    <xf numFmtId="0" fontId="33" fillId="0" borderId="37" xfId="38" applyFont="1" applyFill="1" applyBorder="1" applyAlignment="1">
      <alignment horizontal="left" vertical="center" shrinkToFit="1"/>
    </xf>
    <xf numFmtId="0" fontId="32" fillId="26" borderId="35" xfId="0" applyFont="1" applyFill="1" applyBorder="1" applyAlignment="1">
      <alignment horizontal="center" vertical="center" shrinkToFit="1"/>
    </xf>
    <xf numFmtId="0" fontId="32" fillId="26" borderId="44" xfId="0" applyFont="1" applyFill="1" applyBorder="1" applyAlignment="1">
      <alignment horizontal="center" vertical="center" shrinkToFit="1"/>
    </xf>
    <xf numFmtId="0" fontId="33" fillId="0" borderId="35" xfId="38" applyFont="1" applyFill="1" applyBorder="1" applyAlignment="1">
      <alignment horizontal="left" vertical="center" wrapText="1" shrinkToFit="1"/>
    </xf>
    <xf numFmtId="0" fontId="33" fillId="24" borderId="37" xfId="0" applyFont="1" applyFill="1" applyBorder="1" applyAlignment="1">
      <alignment horizontal="left" vertical="center" wrapText="1" shrinkToFit="1"/>
    </xf>
    <xf numFmtId="0" fontId="33" fillId="24" borderId="37" xfId="0" applyFont="1" applyFill="1" applyBorder="1" applyAlignment="1">
      <alignment horizontal="left" vertical="center" shrinkToFit="1"/>
    </xf>
    <xf numFmtId="0" fontId="32" fillId="24" borderId="37" xfId="0" applyFont="1" applyFill="1" applyBorder="1" applyAlignment="1">
      <alignment horizontal="left" vertical="center" shrinkToFit="1"/>
    </xf>
    <xf numFmtId="0" fontId="33" fillId="24" borderId="37" xfId="0" applyFont="1" applyFill="1" applyBorder="1" applyAlignment="1">
      <alignment vertical="center" wrapText="1" shrinkToFit="1"/>
    </xf>
    <xf numFmtId="0" fontId="33" fillId="24" borderId="37" xfId="0" applyFont="1" applyFill="1" applyBorder="1" applyAlignment="1">
      <alignment vertical="center" shrinkToFit="1"/>
    </xf>
    <xf numFmtId="0" fontId="33" fillId="24" borderId="35" xfId="0" applyFont="1" applyFill="1" applyBorder="1" applyAlignment="1">
      <alignment horizontal="left" vertical="center" shrinkToFit="1"/>
    </xf>
    <xf numFmtId="0" fontId="33" fillId="24" borderId="44" xfId="0" applyFont="1" applyFill="1" applyBorder="1" applyAlignment="1">
      <alignment horizontal="left" vertical="center" shrinkToFit="1"/>
    </xf>
    <xf numFmtId="0" fontId="32" fillId="26" borderId="35" xfId="38" applyFont="1" applyFill="1" applyBorder="1" applyAlignment="1">
      <alignment horizontal="center" vertical="center" shrinkToFit="1"/>
    </xf>
    <xf numFmtId="0" fontId="32" fillId="26" borderId="44" xfId="38" applyFont="1" applyFill="1" applyBorder="1" applyAlignment="1">
      <alignment horizontal="center" vertical="center" shrinkToFit="1"/>
    </xf>
    <xf numFmtId="0" fontId="32" fillId="0" borderId="35" xfId="0" applyFont="1" applyBorder="1" applyAlignment="1">
      <alignment horizontal="left" vertical="center"/>
    </xf>
    <xf numFmtId="0" fontId="32" fillId="0" borderId="44" xfId="0" applyFont="1" applyBorder="1" applyAlignment="1">
      <alignment horizontal="left" vertical="center"/>
    </xf>
    <xf numFmtId="0" fontId="33" fillId="0" borderId="37" xfId="0" applyFont="1" applyBorder="1" applyAlignment="1">
      <alignment horizontal="left" vertical="center"/>
    </xf>
    <xf numFmtId="0" fontId="33" fillId="0" borderId="37" xfId="49" applyFont="1" applyFill="1" applyBorder="1" applyAlignment="1">
      <alignment horizontal="left" vertical="center" wrapText="1"/>
    </xf>
    <xf numFmtId="0" fontId="33" fillId="0" borderId="37" xfId="49" applyFont="1" applyFill="1" applyBorder="1" applyAlignment="1">
      <alignment horizontal="left" vertical="center"/>
    </xf>
    <xf numFmtId="0" fontId="33" fillId="0" borderId="35" xfId="49" applyFont="1" applyFill="1" applyBorder="1" applyAlignment="1">
      <alignment horizontal="left" vertical="center"/>
    </xf>
    <xf numFmtId="0" fontId="33" fillId="0" borderId="44" xfId="49" applyFont="1" applyFill="1" applyBorder="1" applyAlignment="1">
      <alignment horizontal="left" vertical="center"/>
    </xf>
    <xf numFmtId="0" fontId="33" fillId="0" borderId="35" xfId="0" applyFont="1" applyFill="1" applyBorder="1" applyAlignment="1">
      <alignment horizontal="left" vertical="top" wrapText="1"/>
    </xf>
    <xf numFmtId="0" fontId="33" fillId="0" borderId="44" xfId="0" applyFont="1" applyFill="1" applyBorder="1" applyAlignment="1">
      <alignment horizontal="left" vertical="top" wrapText="1"/>
    </xf>
    <xf numFmtId="187" fontId="33" fillId="0" borderId="35" xfId="48" applyNumberFormat="1" applyFont="1" applyBorder="1" applyAlignment="1">
      <alignment horizontal="left" vertical="center"/>
    </xf>
    <xf numFmtId="187" fontId="33" fillId="0" borderId="44" xfId="48" applyNumberFormat="1" applyFont="1" applyBorder="1" applyAlignment="1">
      <alignment horizontal="left" vertical="center"/>
    </xf>
    <xf numFmtId="187" fontId="33" fillId="0" borderId="35" xfId="48" applyNumberFormat="1" applyFont="1" applyFill="1" applyBorder="1" applyAlignment="1">
      <alignment horizontal="left" vertical="center"/>
    </xf>
    <xf numFmtId="187" fontId="33" fillId="0" borderId="44" xfId="48" applyNumberFormat="1" applyFont="1" applyFill="1" applyBorder="1" applyAlignment="1">
      <alignment horizontal="left" vertical="center"/>
    </xf>
    <xf numFmtId="187" fontId="33" fillId="0" borderId="35" xfId="48" applyNumberFormat="1" applyFont="1" applyFill="1" applyBorder="1" applyAlignment="1">
      <alignment horizontal="left" vertical="center" wrapText="1"/>
    </xf>
    <xf numFmtId="0" fontId="33" fillId="0" borderId="35" xfId="49" applyFont="1" applyFill="1" applyBorder="1" applyAlignment="1">
      <alignment horizontal="left" wrapText="1"/>
    </xf>
    <xf numFmtId="0" fontId="33" fillId="0" borderId="44" xfId="49" applyFont="1" applyFill="1" applyBorder="1" applyAlignment="1">
      <alignment horizontal="left" wrapText="1"/>
    </xf>
    <xf numFmtId="0" fontId="33" fillId="0" borderId="37" xfId="0" applyFont="1" applyFill="1" applyBorder="1" applyAlignment="1">
      <alignment horizontal="left" vertical="center" shrinkToFit="1"/>
    </xf>
    <xf numFmtId="0" fontId="22" fillId="24" borderId="102" xfId="0" applyFont="1" applyFill="1" applyBorder="1" applyAlignment="1">
      <alignment horizontal="center" vertical="center"/>
    </xf>
    <xf numFmtId="0" fontId="22" fillId="24" borderId="84" xfId="0" applyFont="1" applyFill="1" applyBorder="1" applyAlignment="1">
      <alignment horizontal="center" vertical="center"/>
    </xf>
    <xf numFmtId="43" fontId="22" fillId="24" borderId="81" xfId="0" applyNumberFormat="1" applyFont="1" applyFill="1" applyBorder="1" applyAlignment="1">
      <alignment horizontal="center" vertical="center"/>
    </xf>
    <xf numFmtId="43" fontId="22" fillId="24" borderId="82" xfId="0" applyNumberFormat="1" applyFont="1" applyFill="1" applyBorder="1" applyAlignment="1">
      <alignment horizontal="center" vertical="center"/>
    </xf>
    <xf numFmtId="43" fontId="22" fillId="24" borderId="83" xfId="0" applyNumberFormat="1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32" fillId="26" borderId="81" xfId="0" applyFont="1" applyFill="1" applyBorder="1" applyAlignment="1">
      <alignment horizontal="center" vertical="center" shrinkToFit="1"/>
    </xf>
    <xf numFmtId="0" fontId="32" fillId="26" borderId="105" xfId="0" applyFont="1" applyFill="1" applyBorder="1" applyAlignment="1">
      <alignment horizontal="center" vertical="center" shrinkToFit="1"/>
    </xf>
    <xf numFmtId="0" fontId="21" fillId="24" borderId="104" xfId="0" applyFont="1" applyFill="1" applyBorder="1" applyAlignment="1">
      <alignment horizontal="center" vertical="center"/>
    </xf>
    <xf numFmtId="0" fontId="21" fillId="24" borderId="78" xfId="0" applyFont="1" applyFill="1" applyBorder="1" applyAlignment="1">
      <alignment horizontal="center" vertical="center"/>
    </xf>
    <xf numFmtId="0" fontId="22" fillId="24" borderId="86" xfId="0" applyFont="1" applyFill="1" applyBorder="1" applyAlignment="1">
      <alignment horizontal="center" vertical="center"/>
    </xf>
    <xf numFmtId="0" fontId="22" fillId="24" borderId="69" xfId="0" applyFont="1" applyFill="1" applyBorder="1" applyAlignment="1">
      <alignment horizontal="center" vertical="center"/>
    </xf>
    <xf numFmtId="0" fontId="22" fillId="24" borderId="87" xfId="0" applyFont="1" applyFill="1" applyBorder="1" applyAlignment="1">
      <alignment horizontal="center" vertical="center"/>
    </xf>
    <xf numFmtId="0" fontId="22" fillId="24" borderId="79" xfId="0" applyFont="1" applyFill="1" applyBorder="1" applyAlignment="1">
      <alignment horizontal="center" vertical="center"/>
    </xf>
    <xf numFmtId="0" fontId="22" fillId="24" borderId="71" xfId="0" applyFont="1" applyFill="1" applyBorder="1" applyAlignment="1">
      <alignment horizontal="center" vertical="center"/>
    </xf>
    <xf numFmtId="0" fontId="22" fillId="24" borderId="80" xfId="0" applyFont="1" applyFill="1" applyBorder="1" applyAlignment="1">
      <alignment horizontal="center" vertical="center"/>
    </xf>
    <xf numFmtId="4" fontId="22" fillId="24" borderId="75" xfId="44" applyNumberFormat="1" applyFont="1" applyFill="1" applyBorder="1" applyAlignment="1">
      <alignment horizontal="center" vertical="center"/>
    </xf>
    <xf numFmtId="4" fontId="22" fillId="24" borderId="100" xfId="44" applyNumberFormat="1" applyFont="1" applyFill="1" applyBorder="1" applyAlignment="1">
      <alignment horizontal="center" vertical="center"/>
    </xf>
    <xf numFmtId="4" fontId="22" fillId="24" borderId="101" xfId="44" applyNumberFormat="1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left" vertical="center" shrinkToFit="1"/>
    </xf>
    <xf numFmtId="0" fontId="33" fillId="0" borderId="44" xfId="0" applyFont="1" applyFill="1" applyBorder="1" applyAlignment="1">
      <alignment horizontal="left" vertical="center" shrinkToFit="1"/>
    </xf>
    <xf numFmtId="0" fontId="32" fillId="24" borderId="35" xfId="0" applyFont="1" applyFill="1" applyBorder="1" applyAlignment="1">
      <alignment horizontal="left" vertical="center" shrinkToFit="1"/>
    </xf>
    <xf numFmtId="0" fontId="32" fillId="24" borderId="44" xfId="0" applyFont="1" applyFill="1" applyBorder="1" applyAlignment="1">
      <alignment horizontal="left" vertical="center" shrinkToFit="1"/>
    </xf>
    <xf numFmtId="0" fontId="33" fillId="24" borderId="35" xfId="0" applyFont="1" applyFill="1" applyBorder="1" applyAlignment="1">
      <alignment horizontal="left" vertical="center" wrapText="1" shrinkToFit="1"/>
    </xf>
    <xf numFmtId="0" fontId="33" fillId="24" borderId="44" xfId="0" applyFont="1" applyFill="1" applyBorder="1" applyAlignment="1">
      <alignment horizontal="left" vertical="center" wrapText="1" shrinkToFit="1"/>
    </xf>
    <xf numFmtId="0" fontId="32" fillId="24" borderId="35" xfId="0" applyFont="1" applyFill="1" applyBorder="1" applyAlignment="1">
      <alignment horizontal="left" vertical="center" wrapText="1" shrinkToFit="1"/>
    </xf>
    <xf numFmtId="0" fontId="32" fillId="26" borderId="45" xfId="0" applyFont="1" applyFill="1" applyBorder="1" applyAlignment="1">
      <alignment horizontal="center" vertical="center" shrinkToFit="1"/>
    </xf>
    <xf numFmtId="0" fontId="32" fillId="26" borderId="47" xfId="0" applyFont="1" applyFill="1" applyBorder="1" applyAlignment="1">
      <alignment horizontal="center" vertical="center" shrinkToFit="1"/>
    </xf>
    <xf numFmtId="0" fontId="22" fillId="24" borderId="103" xfId="0" applyFont="1" applyFill="1" applyBorder="1" applyAlignment="1">
      <alignment horizontal="center" vertical="center"/>
    </xf>
    <xf numFmtId="0" fontId="22" fillId="24" borderId="98" xfId="0" applyFont="1" applyFill="1" applyBorder="1" applyAlignment="1">
      <alignment horizontal="center" vertical="center"/>
    </xf>
    <xf numFmtId="0" fontId="32" fillId="24" borderId="33" xfId="0" applyFont="1" applyFill="1" applyBorder="1" applyAlignment="1">
      <alignment horizontal="center" vertical="top" wrapText="1" shrinkToFit="1"/>
    </xf>
    <xf numFmtId="0" fontId="32" fillId="24" borderId="32" xfId="0" applyFont="1" applyFill="1" applyBorder="1" applyAlignment="1">
      <alignment horizontal="center" vertical="top" wrapText="1" shrinkToFit="1"/>
    </xf>
    <xf numFmtId="0" fontId="32" fillId="24" borderId="35" xfId="0" applyFont="1" applyFill="1" applyBorder="1" applyAlignment="1">
      <alignment horizontal="center" vertical="center" shrinkToFit="1"/>
    </xf>
    <xf numFmtId="0" fontId="32" fillId="24" borderId="44" xfId="0" applyFont="1" applyFill="1" applyBorder="1" applyAlignment="1">
      <alignment horizontal="center" vertical="center" shrinkToFit="1"/>
    </xf>
    <xf numFmtId="0" fontId="32" fillId="24" borderId="44" xfId="0" applyFont="1" applyFill="1" applyBorder="1" applyAlignment="1">
      <alignment horizontal="left" vertical="center" wrapText="1" shrinkToFit="1"/>
    </xf>
    <xf numFmtId="4" fontId="22" fillId="24" borderId="76" xfId="44" applyNumberFormat="1" applyFont="1" applyFill="1" applyBorder="1" applyAlignment="1">
      <alignment horizontal="center" vertical="center"/>
    </xf>
    <xf numFmtId="0" fontId="22" fillId="24" borderId="70" xfId="0" applyFont="1" applyFill="1" applyBorder="1" applyAlignment="1">
      <alignment horizontal="center" vertical="center"/>
    </xf>
    <xf numFmtId="0" fontId="22" fillId="24" borderId="72" xfId="0" applyFont="1" applyFill="1" applyBorder="1" applyAlignment="1">
      <alignment horizontal="center" vertical="center"/>
    </xf>
    <xf numFmtId="43" fontId="22" fillId="24" borderId="105" xfId="0" applyNumberFormat="1" applyFont="1" applyFill="1" applyBorder="1" applyAlignment="1">
      <alignment horizontal="center" vertical="center"/>
    </xf>
    <xf numFmtId="0" fontId="32" fillId="24" borderId="35" xfId="0" applyFont="1" applyFill="1" applyBorder="1" applyAlignment="1">
      <alignment horizontal="left" vertical="top" wrapText="1" shrinkToFit="1"/>
    </xf>
    <xf numFmtId="0" fontId="32" fillId="24" borderId="44" xfId="0" applyFont="1" applyFill="1" applyBorder="1" applyAlignment="1">
      <alignment horizontal="left" vertical="top" wrapText="1" shrinkToFit="1"/>
    </xf>
    <xf numFmtId="0" fontId="50" fillId="0" borderId="44" xfId="0" applyFont="1" applyBorder="1" applyAlignment="1">
      <alignment wrapText="1"/>
    </xf>
    <xf numFmtId="4" fontId="21" fillId="24" borderId="35" xfId="0" applyNumberFormat="1" applyFont="1" applyFill="1" applyBorder="1" applyAlignment="1">
      <alignment horizontal="center" vertical="center"/>
    </xf>
    <xf numFmtId="4" fontId="21" fillId="24" borderId="42" xfId="0" applyNumberFormat="1" applyFont="1" applyFill="1" applyBorder="1" applyAlignment="1">
      <alignment horizontal="center" vertical="center"/>
    </xf>
    <xf numFmtId="4" fontId="21" fillId="24" borderId="62" xfId="0" applyNumberFormat="1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horizontal="left"/>
    </xf>
    <xf numFmtId="0" fontId="21" fillId="24" borderId="44" xfId="0" applyFont="1" applyFill="1" applyBorder="1" applyAlignment="1">
      <alignment horizontal="left"/>
    </xf>
    <xf numFmtId="0" fontId="21" fillId="24" borderId="0" xfId="0" applyFont="1" applyFill="1" applyAlignment="1">
      <alignment horizontal="left" vertical="center"/>
    </xf>
    <xf numFmtId="4" fontId="21" fillId="24" borderId="45" xfId="0" applyNumberFormat="1" applyFont="1" applyFill="1" applyBorder="1" applyAlignment="1">
      <alignment horizontal="center" vertical="center"/>
    </xf>
    <xf numFmtId="4" fontId="21" fillId="24" borderId="46" xfId="0" applyNumberFormat="1" applyFont="1" applyFill="1" applyBorder="1" applyAlignment="1">
      <alignment horizontal="center" vertical="center"/>
    </xf>
    <xf numFmtId="4" fontId="21" fillId="24" borderId="112" xfId="0" applyNumberFormat="1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wrapText="1"/>
    </xf>
    <xf numFmtId="0" fontId="22" fillId="25" borderId="87" xfId="0" applyFont="1" applyFill="1" applyBorder="1"/>
    <xf numFmtId="0" fontId="22" fillId="25" borderId="79" xfId="0" applyFont="1" applyFill="1" applyBorder="1"/>
    <xf numFmtId="0" fontId="22" fillId="25" borderId="80" xfId="0" applyFont="1" applyFill="1" applyBorder="1"/>
    <xf numFmtId="0" fontId="22" fillId="25" borderId="90" xfId="0" applyFont="1" applyFill="1" applyBorder="1"/>
    <xf numFmtId="0" fontId="22" fillId="25" borderId="86" xfId="0" applyFont="1" applyFill="1" applyBorder="1" applyAlignment="1">
      <alignment horizontal="center" vertical="center" wrapText="1"/>
    </xf>
    <xf numFmtId="0" fontId="22" fillId="25" borderId="69" xfId="0" applyFont="1" applyFill="1" applyBorder="1" applyAlignment="1">
      <alignment horizontal="center" vertical="center" wrapText="1"/>
    </xf>
    <xf numFmtId="0" fontId="22" fillId="25" borderId="70" xfId="0" applyFont="1" applyFill="1" applyBorder="1" applyAlignment="1">
      <alignment horizontal="center" vertical="center" wrapText="1"/>
    </xf>
    <xf numFmtId="0" fontId="22" fillId="25" borderId="79" xfId="0" applyFont="1" applyFill="1" applyBorder="1" applyAlignment="1">
      <alignment horizontal="center" vertical="center" wrapText="1"/>
    </xf>
    <xf numFmtId="0" fontId="22" fillId="25" borderId="71" xfId="0" applyFont="1" applyFill="1" applyBorder="1" applyAlignment="1">
      <alignment horizontal="center" vertical="center" wrapText="1"/>
    </xf>
    <xf numFmtId="0" fontId="22" fillId="25" borderId="72" xfId="0" applyFont="1" applyFill="1" applyBorder="1" applyAlignment="1">
      <alignment horizontal="center" vertical="center" wrapText="1"/>
    </xf>
    <xf numFmtId="0" fontId="22" fillId="25" borderId="55" xfId="0" applyFont="1" applyFill="1" applyBorder="1" applyAlignment="1">
      <alignment horizontal="center" vertical="center"/>
    </xf>
    <xf numFmtId="0" fontId="22" fillId="25" borderId="58" xfId="0" applyFont="1" applyFill="1" applyBorder="1"/>
    <xf numFmtId="0" fontId="21" fillId="24" borderId="33" xfId="0" applyFont="1" applyFill="1" applyBorder="1" applyAlignment="1">
      <alignment horizontal="left" vertical="center"/>
    </xf>
    <xf numFmtId="0" fontId="21" fillId="24" borderId="32" xfId="0" applyFont="1" applyFill="1" applyBorder="1" applyAlignment="1">
      <alignment horizontal="left" vertical="center"/>
    </xf>
    <xf numFmtId="4" fontId="21" fillId="24" borderId="33" xfId="0" applyNumberFormat="1" applyFont="1" applyFill="1" applyBorder="1" applyAlignment="1">
      <alignment horizontal="center" vertical="center"/>
    </xf>
    <xf numFmtId="4" fontId="21" fillId="24" borderId="66" xfId="0" applyNumberFormat="1" applyFont="1" applyFill="1" applyBorder="1" applyAlignment="1">
      <alignment horizontal="center" vertical="center"/>
    </xf>
    <xf numFmtId="4" fontId="21" fillId="24" borderId="111" xfId="0" applyNumberFormat="1" applyFont="1" applyFill="1" applyBorder="1" applyAlignment="1">
      <alignment horizontal="center" vertical="center"/>
    </xf>
    <xf numFmtId="4" fontId="22" fillId="24" borderId="109" xfId="0" applyNumberFormat="1" applyFont="1" applyFill="1" applyBorder="1" applyAlignment="1">
      <alignment horizontal="center" vertical="center"/>
    </xf>
    <xf numFmtId="0" fontId="22" fillId="24" borderId="108" xfId="0" applyFont="1" applyFill="1" applyBorder="1" applyAlignment="1">
      <alignment horizontal="center" vertical="center"/>
    </xf>
    <xf numFmtId="0" fontId="22" fillId="24" borderId="110" xfId="0" applyFont="1" applyFill="1" applyBorder="1" applyAlignment="1">
      <alignment horizontal="center" vertical="center"/>
    </xf>
    <xf numFmtId="0" fontId="21" fillId="24" borderId="45" xfId="0" applyFont="1" applyFill="1" applyBorder="1" applyAlignment="1">
      <alignment horizontal="left"/>
    </xf>
    <xf numFmtId="0" fontId="21" fillId="24" borderId="47" xfId="0" applyFont="1" applyFill="1" applyBorder="1" applyAlignment="1">
      <alignment horizontal="left"/>
    </xf>
    <xf numFmtId="0" fontId="21" fillId="24" borderId="49" xfId="0" applyFont="1" applyFill="1" applyBorder="1" applyAlignment="1">
      <alignment horizontal="left" vertical="center"/>
    </xf>
    <xf numFmtId="0" fontId="21" fillId="24" borderId="50" xfId="0" applyFont="1" applyFill="1" applyBorder="1" applyAlignment="1">
      <alignment horizontal="left" vertical="center"/>
    </xf>
    <xf numFmtId="43" fontId="21" fillId="24" borderId="42" xfId="44" applyFont="1" applyFill="1" applyBorder="1" applyAlignment="1">
      <alignment horizontal="center" vertical="center"/>
    </xf>
    <xf numFmtId="43" fontId="21" fillId="24" borderId="44" xfId="44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left" vertical="center"/>
    </xf>
    <xf numFmtId="0" fontId="22" fillId="24" borderId="10" xfId="0" applyFont="1" applyFill="1" applyBorder="1" applyAlignment="1">
      <alignment horizontal="right" vertical="center" wrapText="1"/>
    </xf>
    <xf numFmtId="43" fontId="22" fillId="24" borderId="61" xfId="0" applyNumberFormat="1" applyFont="1" applyFill="1" applyBorder="1" applyAlignment="1">
      <alignment horizontal="center" vertical="center"/>
    </xf>
    <xf numFmtId="43" fontId="22" fillId="24" borderId="52" xfId="0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22" fillId="24" borderId="0" xfId="0" applyFont="1" applyFill="1" applyBorder="1" applyAlignment="1">
      <alignment horizontal="right" vertical="center" wrapText="1"/>
    </xf>
    <xf numFmtId="43" fontId="22" fillId="24" borderId="54" xfId="0" applyNumberFormat="1" applyFont="1" applyFill="1" applyBorder="1" applyAlignment="1">
      <alignment horizontal="center" vertical="center"/>
    </xf>
    <xf numFmtId="43" fontId="22" fillId="24" borderId="62" xfId="0" applyNumberFormat="1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 wrapText="1"/>
    </xf>
    <xf numFmtId="0" fontId="21" fillId="24" borderId="0" xfId="0" applyFont="1" applyFill="1" applyBorder="1" applyAlignment="1">
      <alignment horizontal="left" vertical="center"/>
    </xf>
    <xf numFmtId="0" fontId="22" fillId="25" borderId="39" xfId="0" applyFont="1" applyFill="1" applyBorder="1" applyAlignment="1">
      <alignment horizontal="center" vertical="center" wrapText="1"/>
    </xf>
    <xf numFmtId="0" fontId="22" fillId="25" borderId="48" xfId="0" applyFont="1" applyFill="1" applyBorder="1" applyAlignment="1">
      <alignment horizontal="center" vertical="center" wrapText="1"/>
    </xf>
    <xf numFmtId="43" fontId="22" fillId="24" borderId="63" xfId="0" applyNumberFormat="1" applyFont="1" applyFill="1" applyBorder="1" applyAlignment="1">
      <alignment horizontal="center" vertical="center"/>
    </xf>
    <xf numFmtId="43" fontId="22" fillId="24" borderId="53" xfId="0" applyNumberFormat="1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horizontal="left" vertical="center"/>
    </xf>
    <xf numFmtId="0" fontId="21" fillId="24" borderId="44" xfId="0" applyFont="1" applyFill="1" applyBorder="1" applyAlignment="1">
      <alignment horizontal="left" vertical="center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44" builtinId="3"/>
    <cellStyle name="Comma 2" xfId="28"/>
    <cellStyle name="Comma 2 2" xfId="47"/>
    <cellStyle name="Comma 3" xfId="46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" xfId="45" builtinId="8"/>
    <cellStyle name="Input" xfId="35"/>
    <cellStyle name="Linked Cell" xfId="36"/>
    <cellStyle name="Neutral" xfId="37"/>
    <cellStyle name="Normal" xfId="0" builtinId="0"/>
    <cellStyle name="Normal 2" xfId="38"/>
    <cellStyle name="Normal 3" xfId="50"/>
    <cellStyle name="Normal 4" xfId="51"/>
    <cellStyle name="Note" xfId="39"/>
    <cellStyle name="Output" xfId="40"/>
    <cellStyle name="Title" xfId="41"/>
    <cellStyle name="Total" xfId="42"/>
    <cellStyle name="Warning Text" xfId="43"/>
    <cellStyle name="ปกติ 3" xfId="48"/>
    <cellStyle name="ปกติ_Sheet1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34</xdr:row>
      <xdr:rowOff>9525</xdr:rowOff>
    </xdr:from>
    <xdr:to>
      <xdr:col>8</xdr:col>
      <xdr:colOff>942975</xdr:colOff>
      <xdr:row>35</xdr:row>
      <xdr:rowOff>228600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686550" y="9077325"/>
          <a:ext cx="542925" cy="485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67" name="TextBox 130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68" name="TextBox 131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69" name="TextBox 132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70" name="TextBox 133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71" name="TextBox 134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72" name="TextBox 135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73" name="TextBox 136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74" name="TextBox 137">
          <a:extLst>
            <a:ext uri="{FF2B5EF4-FFF2-40B4-BE49-F238E27FC236}">
              <a16:creationId xmlns:a16="http://schemas.microsoft.com/office/drawing/2014/main" xmlns="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75" name="TextBox 138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76" name="TextBox 139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77" name="TextBox 140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78" name="TextBox 141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79" name="TextBox 142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80" name="TextBox 143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81" name="TextBox 144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82" name="TextBox 145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83" name="TextBox 146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84" name="TextBox 147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85" name="TextBox 148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86" name="TextBox 149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87" name="TextBox 150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88" name="TextBox 151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89" name="TextBox 152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90" name="TextBox 153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91" name="TextBox 154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92" name="TextBox 155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93" name="TextBox 156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94" name="TextBox 157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95" name="TextBox 158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96" name="TextBox 159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97" name="TextBox 160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98" name="TextBox 161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99" name="TextBox 162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00" name="TextBox 163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01" name="TextBox 164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02" name="TextBox 165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03" name="TextBox 166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04" name="TextBox 167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05" name="TextBox 168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06" name="TextBox 169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07" name="TextBox 170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08" name="TextBox 171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09" name="TextBox 172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10" name="TextBox 173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11" name="TextBox 174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12" name="TextBox 175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13" name="TextBox 176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14" name="TextBox 177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15" name="TextBox 178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16" name="TextBox 179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17" name="TextBox 180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18" name="TextBox 181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19" name="TextBox 182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20" name="TextBox 183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21" name="TextBox 184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22" name="TextBox 185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23" name="TextBox 186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24" name="TextBox 187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25" name="TextBox 188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26" name="TextBox 189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27" name="TextBox 190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28" name="TextBox 191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29" name="TextBox 192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30" name="TextBox 193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31" name="TextBox 194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32" name="TextBox 195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33" name="TextBox 196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34" name="TextBox 197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35" name="TextBox 198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36" name="TextBox 199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37" name="TextBox 200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38" name="TextBox 201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39" name="TextBox 202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40" name="TextBox 203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41" name="TextBox 204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42" name="TextBox 205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43" name="TextBox 206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44" name="TextBox 207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45" name="TextBox 208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46" name="TextBox 209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47" name="TextBox 210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48" name="TextBox 211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49" name="TextBox 212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50" name="TextBox 213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51" name="TextBox 214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52" name="TextBox 215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53" name="TextBox 216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54" name="TextBox 217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55" name="TextBox 218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56" name="TextBox 219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57" name="TextBox 220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58" name="TextBox 221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59" name="TextBox 222">
          <a:extLst>
            <a:ext uri="{FF2B5EF4-FFF2-40B4-BE49-F238E27FC236}">
              <a16:creationId xmlns:a16="http://schemas.microsoft.com/office/drawing/2014/main" xmlns="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60" name="TextBox 223">
          <a:extLst>
            <a:ext uri="{FF2B5EF4-FFF2-40B4-BE49-F238E27FC236}">
              <a16:creationId xmlns:a16="http://schemas.microsoft.com/office/drawing/2014/main" xmlns="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61" name="TextBox 224">
          <a:extLst>
            <a:ext uri="{FF2B5EF4-FFF2-40B4-BE49-F238E27FC236}">
              <a16:creationId xmlns:a16="http://schemas.microsoft.com/office/drawing/2014/main" xmlns="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62" name="TextBox 225">
          <a:extLst>
            <a:ext uri="{FF2B5EF4-FFF2-40B4-BE49-F238E27FC236}">
              <a16:creationId xmlns:a16="http://schemas.microsoft.com/office/drawing/2014/main" xmlns="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63" name="TextBox 226">
          <a:extLst>
            <a:ext uri="{FF2B5EF4-FFF2-40B4-BE49-F238E27FC236}">
              <a16:creationId xmlns:a16="http://schemas.microsoft.com/office/drawing/2014/main" xmlns="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64" name="TextBox 227">
          <a:extLst>
            <a:ext uri="{FF2B5EF4-FFF2-40B4-BE49-F238E27FC236}">
              <a16:creationId xmlns:a16="http://schemas.microsoft.com/office/drawing/2014/main" xmlns="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65" name="TextBox 228">
          <a:extLst>
            <a:ext uri="{FF2B5EF4-FFF2-40B4-BE49-F238E27FC236}">
              <a16:creationId xmlns:a16="http://schemas.microsoft.com/office/drawing/2014/main" xmlns="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66" name="TextBox 229">
          <a:extLst>
            <a:ext uri="{FF2B5EF4-FFF2-40B4-BE49-F238E27FC236}">
              <a16:creationId xmlns:a16="http://schemas.microsoft.com/office/drawing/2014/main" xmlns="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67" name="TextBox 230">
          <a:extLst>
            <a:ext uri="{FF2B5EF4-FFF2-40B4-BE49-F238E27FC236}">
              <a16:creationId xmlns:a16="http://schemas.microsoft.com/office/drawing/2014/main" xmlns="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68" name="TextBox 231">
          <a:extLst>
            <a:ext uri="{FF2B5EF4-FFF2-40B4-BE49-F238E27FC236}">
              <a16:creationId xmlns:a16="http://schemas.microsoft.com/office/drawing/2014/main" xmlns="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69" name="TextBox 232">
          <a:extLst>
            <a:ext uri="{FF2B5EF4-FFF2-40B4-BE49-F238E27FC236}">
              <a16:creationId xmlns:a16="http://schemas.microsoft.com/office/drawing/2014/main" xmlns="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70" name="TextBox 233">
          <a:extLst>
            <a:ext uri="{FF2B5EF4-FFF2-40B4-BE49-F238E27FC236}">
              <a16:creationId xmlns:a16="http://schemas.microsoft.com/office/drawing/2014/main" xmlns="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71" name="TextBox 234">
          <a:extLst>
            <a:ext uri="{FF2B5EF4-FFF2-40B4-BE49-F238E27FC236}">
              <a16:creationId xmlns:a16="http://schemas.microsoft.com/office/drawing/2014/main" xmlns="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72" name="TextBox 235">
          <a:extLst>
            <a:ext uri="{FF2B5EF4-FFF2-40B4-BE49-F238E27FC236}">
              <a16:creationId xmlns:a16="http://schemas.microsoft.com/office/drawing/2014/main" xmlns="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73" name="TextBox 236">
          <a:extLst>
            <a:ext uri="{FF2B5EF4-FFF2-40B4-BE49-F238E27FC236}">
              <a16:creationId xmlns:a16="http://schemas.microsoft.com/office/drawing/2014/main" xmlns="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74" name="TextBox 237">
          <a:extLst>
            <a:ext uri="{FF2B5EF4-FFF2-40B4-BE49-F238E27FC236}">
              <a16:creationId xmlns:a16="http://schemas.microsoft.com/office/drawing/2014/main" xmlns="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75" name="TextBox 238">
          <a:extLst>
            <a:ext uri="{FF2B5EF4-FFF2-40B4-BE49-F238E27FC236}">
              <a16:creationId xmlns:a16="http://schemas.microsoft.com/office/drawing/2014/main" xmlns="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76" name="TextBox 239">
          <a:extLst>
            <a:ext uri="{FF2B5EF4-FFF2-40B4-BE49-F238E27FC236}">
              <a16:creationId xmlns:a16="http://schemas.microsoft.com/office/drawing/2014/main" xmlns="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77" name="TextBox 240">
          <a:extLst>
            <a:ext uri="{FF2B5EF4-FFF2-40B4-BE49-F238E27FC236}">
              <a16:creationId xmlns:a16="http://schemas.microsoft.com/office/drawing/2014/main" xmlns="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78" name="TextBox 241">
          <a:extLst>
            <a:ext uri="{FF2B5EF4-FFF2-40B4-BE49-F238E27FC236}">
              <a16:creationId xmlns:a16="http://schemas.microsoft.com/office/drawing/2014/main" xmlns="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79" name="TextBox 242">
          <a:extLst>
            <a:ext uri="{FF2B5EF4-FFF2-40B4-BE49-F238E27FC236}">
              <a16:creationId xmlns:a16="http://schemas.microsoft.com/office/drawing/2014/main" xmlns="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80" name="TextBox 243">
          <a:extLst>
            <a:ext uri="{FF2B5EF4-FFF2-40B4-BE49-F238E27FC236}">
              <a16:creationId xmlns:a16="http://schemas.microsoft.com/office/drawing/2014/main" xmlns="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81" name="TextBox 244">
          <a:extLst>
            <a:ext uri="{FF2B5EF4-FFF2-40B4-BE49-F238E27FC236}">
              <a16:creationId xmlns:a16="http://schemas.microsoft.com/office/drawing/2014/main" xmlns="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82" name="TextBox 245">
          <a:extLst>
            <a:ext uri="{FF2B5EF4-FFF2-40B4-BE49-F238E27FC236}">
              <a16:creationId xmlns:a16="http://schemas.microsoft.com/office/drawing/2014/main" xmlns="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83" name="TextBox 246">
          <a:extLst>
            <a:ext uri="{FF2B5EF4-FFF2-40B4-BE49-F238E27FC236}">
              <a16:creationId xmlns:a16="http://schemas.microsoft.com/office/drawing/2014/main" xmlns="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84" name="TextBox 247">
          <a:extLst>
            <a:ext uri="{FF2B5EF4-FFF2-40B4-BE49-F238E27FC236}">
              <a16:creationId xmlns:a16="http://schemas.microsoft.com/office/drawing/2014/main" xmlns="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85" name="TextBox 248">
          <a:extLst>
            <a:ext uri="{FF2B5EF4-FFF2-40B4-BE49-F238E27FC236}">
              <a16:creationId xmlns:a16="http://schemas.microsoft.com/office/drawing/2014/main" xmlns="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86" name="TextBox 249">
          <a:extLst>
            <a:ext uri="{FF2B5EF4-FFF2-40B4-BE49-F238E27FC236}">
              <a16:creationId xmlns:a16="http://schemas.microsoft.com/office/drawing/2014/main" xmlns="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87" name="TextBox 250">
          <a:extLst>
            <a:ext uri="{FF2B5EF4-FFF2-40B4-BE49-F238E27FC236}">
              <a16:creationId xmlns:a16="http://schemas.microsoft.com/office/drawing/2014/main" xmlns="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88" name="TextBox 251">
          <a:extLst>
            <a:ext uri="{FF2B5EF4-FFF2-40B4-BE49-F238E27FC236}">
              <a16:creationId xmlns:a16="http://schemas.microsoft.com/office/drawing/2014/main" xmlns="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89" name="TextBox 252">
          <a:extLst>
            <a:ext uri="{FF2B5EF4-FFF2-40B4-BE49-F238E27FC236}">
              <a16:creationId xmlns:a16="http://schemas.microsoft.com/office/drawing/2014/main" xmlns="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90" name="TextBox 253">
          <a:extLst>
            <a:ext uri="{FF2B5EF4-FFF2-40B4-BE49-F238E27FC236}">
              <a16:creationId xmlns:a16="http://schemas.microsoft.com/office/drawing/2014/main" xmlns="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91" name="TextBox 254">
          <a:extLst>
            <a:ext uri="{FF2B5EF4-FFF2-40B4-BE49-F238E27FC236}">
              <a16:creationId xmlns:a16="http://schemas.microsoft.com/office/drawing/2014/main" xmlns="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92" name="TextBox 255">
          <a:extLst>
            <a:ext uri="{FF2B5EF4-FFF2-40B4-BE49-F238E27FC236}">
              <a16:creationId xmlns:a16="http://schemas.microsoft.com/office/drawing/2014/main" xmlns="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93" name="TextBox 256">
          <a:extLst>
            <a:ext uri="{FF2B5EF4-FFF2-40B4-BE49-F238E27FC236}">
              <a16:creationId xmlns:a16="http://schemas.microsoft.com/office/drawing/2014/main" xmlns="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109</xdr:row>
      <xdr:rowOff>0</xdr:rowOff>
    </xdr:from>
    <xdr:to>
      <xdr:col>9</xdr:col>
      <xdr:colOff>352425</xdr:colOff>
      <xdr:row>110</xdr:row>
      <xdr:rowOff>3</xdr:rowOff>
    </xdr:to>
    <xdr:sp macro="" textlink="">
      <xdr:nvSpPr>
        <xdr:cNvPr id="194" name="TextBox 257">
          <a:extLst>
            <a:ext uri="{FF2B5EF4-FFF2-40B4-BE49-F238E27FC236}">
              <a16:creationId xmlns:a16="http://schemas.microsoft.com/office/drawing/2014/main" xmlns="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10344150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xmlns="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xmlns="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xmlns="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xmlns="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xmlns="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xmlns="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xmlns="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10</xdr:row>
      <xdr:rowOff>0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xmlns="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10296525" y="2428875"/>
          <a:ext cx="1809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xmlns="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xmlns="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xmlns="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xmlns="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xmlns="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109</xdr:row>
      <xdr:rowOff>0</xdr:rowOff>
    </xdr:from>
    <xdr:to>
      <xdr:col>9</xdr:col>
      <xdr:colOff>304800</xdr:colOff>
      <xdr:row>110</xdr:row>
      <xdr:rowOff>3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xmlns="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xmlns="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10296525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xmlns="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xmlns="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xmlns="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xmlns="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xmlns="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xmlns="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xmlns="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109</xdr:row>
      <xdr:rowOff>0</xdr:rowOff>
    </xdr:from>
    <xdr:ext cx="180975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xmlns="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10296525" y="449008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496762</xdr:colOff>
      <xdr:row>44</xdr:row>
      <xdr:rowOff>10863</xdr:rowOff>
    </xdr:from>
    <xdr:to>
      <xdr:col>2</xdr:col>
      <xdr:colOff>88867</xdr:colOff>
      <xdr:row>44</xdr:row>
      <xdr:rowOff>342172</xdr:rowOff>
    </xdr:to>
    <xdr:grpSp>
      <xdr:nvGrpSpPr>
        <xdr:cNvPr id="228" name="Group 227">
          <a:extLst>
            <a:ext uri="{FF2B5EF4-FFF2-40B4-BE49-F238E27FC236}">
              <a16:creationId xmlns:a16="http://schemas.microsoft.com/office/drawing/2014/main" xmlns="" id="{00000000-0008-0000-0600-0000E4000000}"/>
            </a:ext>
          </a:extLst>
        </xdr:cNvPr>
        <xdr:cNvGrpSpPr/>
      </xdr:nvGrpSpPr>
      <xdr:grpSpPr>
        <a:xfrm>
          <a:off x="496762" y="18129530"/>
          <a:ext cx="459938" cy="331309"/>
          <a:chOff x="13165012" y="1534863"/>
          <a:chExt cx="449355" cy="331309"/>
        </a:xfrm>
      </xdr:grpSpPr>
      <xdr:sp macro="" textlink="">
        <xdr:nvSpPr>
          <xdr:cNvPr id="229" name="TextBox 228">
            <a:extLst>
              <a:ext uri="{FF2B5EF4-FFF2-40B4-BE49-F238E27FC236}">
                <a16:creationId xmlns:a16="http://schemas.microsoft.com/office/drawing/2014/main" xmlns="" id="{00000000-0008-0000-0600-0000E5000000}"/>
              </a:ext>
            </a:extLst>
          </xdr:cNvPr>
          <xdr:cNvSpPr txBox="1"/>
        </xdr:nvSpPr>
        <xdr:spPr>
          <a:xfrm>
            <a:off x="13165012" y="1534863"/>
            <a:ext cx="449355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W1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.1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30" name="Hexagon 229">
            <a:extLst>
              <a:ext uri="{FF2B5EF4-FFF2-40B4-BE49-F238E27FC236}">
                <a16:creationId xmlns:a16="http://schemas.microsoft.com/office/drawing/2014/main" xmlns="" id="{00000000-0008-0000-0600-0000E6000000}"/>
              </a:ext>
            </a:extLst>
          </xdr:cNvPr>
          <xdr:cNvSpPr/>
        </xdr:nvSpPr>
        <xdr:spPr>
          <a:xfrm>
            <a:off x="13234156" y="1561876"/>
            <a:ext cx="303990" cy="251725"/>
          </a:xfrm>
          <a:prstGeom prst="hexagon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496762</xdr:colOff>
      <xdr:row>45</xdr:row>
      <xdr:rowOff>1338</xdr:rowOff>
    </xdr:from>
    <xdr:to>
      <xdr:col>2</xdr:col>
      <xdr:colOff>88867</xdr:colOff>
      <xdr:row>45</xdr:row>
      <xdr:rowOff>332647</xdr:rowOff>
    </xdr:to>
    <xdr:grpSp>
      <xdr:nvGrpSpPr>
        <xdr:cNvPr id="231" name="Group 230">
          <a:extLst>
            <a:ext uri="{FF2B5EF4-FFF2-40B4-BE49-F238E27FC236}">
              <a16:creationId xmlns:a16="http://schemas.microsoft.com/office/drawing/2014/main" xmlns="" id="{00000000-0008-0000-0600-0000E7000000}"/>
            </a:ext>
          </a:extLst>
        </xdr:cNvPr>
        <xdr:cNvGrpSpPr/>
      </xdr:nvGrpSpPr>
      <xdr:grpSpPr>
        <a:xfrm>
          <a:off x="496762" y="18532755"/>
          <a:ext cx="459938" cy="331309"/>
          <a:chOff x="13165012" y="1534863"/>
          <a:chExt cx="449355" cy="331309"/>
        </a:xfrm>
      </xdr:grpSpPr>
      <xdr:sp macro="" textlink="">
        <xdr:nvSpPr>
          <xdr:cNvPr id="232" name="TextBox 231">
            <a:extLst>
              <a:ext uri="{FF2B5EF4-FFF2-40B4-BE49-F238E27FC236}">
                <a16:creationId xmlns:a16="http://schemas.microsoft.com/office/drawing/2014/main" xmlns="" id="{00000000-0008-0000-0600-0000E8000000}"/>
              </a:ext>
            </a:extLst>
          </xdr:cNvPr>
          <xdr:cNvSpPr txBox="1"/>
        </xdr:nvSpPr>
        <xdr:spPr>
          <a:xfrm>
            <a:off x="13165012" y="1534863"/>
            <a:ext cx="449355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W1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.2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33" name="Hexagon 232">
            <a:extLst>
              <a:ext uri="{FF2B5EF4-FFF2-40B4-BE49-F238E27FC236}">
                <a16:creationId xmlns:a16="http://schemas.microsoft.com/office/drawing/2014/main" xmlns="" id="{00000000-0008-0000-0600-0000E9000000}"/>
              </a:ext>
            </a:extLst>
          </xdr:cNvPr>
          <xdr:cNvSpPr/>
        </xdr:nvSpPr>
        <xdr:spPr>
          <a:xfrm>
            <a:off x="13234156" y="1561876"/>
            <a:ext cx="303990" cy="251725"/>
          </a:xfrm>
          <a:prstGeom prst="hexagon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18488</xdr:colOff>
      <xdr:row>46</xdr:row>
      <xdr:rowOff>0</xdr:rowOff>
    </xdr:from>
    <xdr:to>
      <xdr:col>2</xdr:col>
      <xdr:colOff>40339</xdr:colOff>
      <xdr:row>46</xdr:row>
      <xdr:rowOff>331309</xdr:rowOff>
    </xdr:to>
    <xdr:grpSp>
      <xdr:nvGrpSpPr>
        <xdr:cNvPr id="234" name="Group 233">
          <a:extLst>
            <a:ext uri="{FF2B5EF4-FFF2-40B4-BE49-F238E27FC236}">
              <a16:creationId xmlns:a16="http://schemas.microsoft.com/office/drawing/2014/main" xmlns="" id="{00000000-0008-0000-0600-0000EA000000}"/>
            </a:ext>
          </a:extLst>
        </xdr:cNvPr>
        <xdr:cNvGrpSpPr/>
      </xdr:nvGrpSpPr>
      <xdr:grpSpPr>
        <a:xfrm>
          <a:off x="547655" y="18944167"/>
          <a:ext cx="360517" cy="331309"/>
          <a:chOff x="13212075" y="1534863"/>
          <a:chExt cx="355226" cy="331309"/>
        </a:xfrm>
      </xdr:grpSpPr>
      <xdr:sp macro="" textlink="">
        <xdr:nvSpPr>
          <xdr:cNvPr id="235" name="TextBox 234">
            <a:extLst>
              <a:ext uri="{FF2B5EF4-FFF2-40B4-BE49-F238E27FC236}">
                <a16:creationId xmlns:a16="http://schemas.microsoft.com/office/drawing/2014/main" xmlns="" id="{00000000-0008-0000-0600-0000EB000000}"/>
              </a:ext>
            </a:extLst>
          </xdr:cNvPr>
          <xdr:cNvSpPr txBox="1"/>
        </xdr:nvSpPr>
        <xdr:spPr>
          <a:xfrm>
            <a:off x="13212075" y="1534863"/>
            <a:ext cx="35522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W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36" name="Hexagon 235">
            <a:extLst>
              <a:ext uri="{FF2B5EF4-FFF2-40B4-BE49-F238E27FC236}">
                <a16:creationId xmlns:a16="http://schemas.microsoft.com/office/drawing/2014/main" xmlns="" id="{00000000-0008-0000-0600-0000EC000000}"/>
              </a:ext>
            </a:extLst>
          </xdr:cNvPr>
          <xdr:cNvSpPr/>
        </xdr:nvSpPr>
        <xdr:spPr>
          <a:xfrm>
            <a:off x="13234156" y="1561876"/>
            <a:ext cx="303990" cy="251725"/>
          </a:xfrm>
          <a:prstGeom prst="hexagon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504824</xdr:colOff>
      <xdr:row>47</xdr:row>
      <xdr:rowOff>0</xdr:rowOff>
    </xdr:from>
    <xdr:to>
      <xdr:col>2</xdr:col>
      <xdr:colOff>96929</xdr:colOff>
      <xdr:row>47</xdr:row>
      <xdr:rowOff>331309</xdr:rowOff>
    </xdr:to>
    <xdr:grpSp>
      <xdr:nvGrpSpPr>
        <xdr:cNvPr id="237" name="Group 236">
          <a:extLst>
            <a:ext uri="{FF2B5EF4-FFF2-40B4-BE49-F238E27FC236}">
              <a16:creationId xmlns:a16="http://schemas.microsoft.com/office/drawing/2014/main" xmlns="" id="{00000000-0008-0000-0600-0000ED000000}"/>
            </a:ext>
          </a:extLst>
        </xdr:cNvPr>
        <xdr:cNvGrpSpPr/>
      </xdr:nvGrpSpPr>
      <xdr:grpSpPr>
        <a:xfrm>
          <a:off x="504824" y="19356917"/>
          <a:ext cx="459938" cy="331309"/>
          <a:chOff x="13165011" y="1534863"/>
          <a:chExt cx="449355" cy="331309"/>
        </a:xfrm>
      </xdr:grpSpPr>
      <xdr:sp macro="" textlink="">
        <xdr:nvSpPr>
          <xdr:cNvPr id="238" name="TextBox 237">
            <a:extLst>
              <a:ext uri="{FF2B5EF4-FFF2-40B4-BE49-F238E27FC236}">
                <a16:creationId xmlns:a16="http://schemas.microsoft.com/office/drawing/2014/main" xmlns="" id="{00000000-0008-0000-0600-0000EE000000}"/>
              </a:ext>
            </a:extLst>
          </xdr:cNvPr>
          <xdr:cNvSpPr txBox="1"/>
        </xdr:nvSpPr>
        <xdr:spPr>
          <a:xfrm>
            <a:off x="13165011" y="1534863"/>
            <a:ext cx="449355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W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3.1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39" name="Hexagon 238">
            <a:extLst>
              <a:ext uri="{FF2B5EF4-FFF2-40B4-BE49-F238E27FC236}">
                <a16:creationId xmlns:a16="http://schemas.microsoft.com/office/drawing/2014/main" xmlns="" id="{00000000-0008-0000-0600-0000EF000000}"/>
              </a:ext>
            </a:extLst>
          </xdr:cNvPr>
          <xdr:cNvSpPr/>
        </xdr:nvSpPr>
        <xdr:spPr>
          <a:xfrm>
            <a:off x="13234156" y="1561876"/>
            <a:ext cx="303990" cy="251725"/>
          </a:xfrm>
          <a:prstGeom prst="hexagon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505386</xdr:colOff>
      <xdr:row>48</xdr:row>
      <xdr:rowOff>0</xdr:rowOff>
    </xdr:from>
    <xdr:to>
      <xdr:col>2</xdr:col>
      <xdr:colOff>97491</xdr:colOff>
      <xdr:row>48</xdr:row>
      <xdr:rowOff>331309</xdr:rowOff>
    </xdr:to>
    <xdr:grpSp>
      <xdr:nvGrpSpPr>
        <xdr:cNvPr id="240" name="Group 239">
          <a:extLst>
            <a:ext uri="{FF2B5EF4-FFF2-40B4-BE49-F238E27FC236}">
              <a16:creationId xmlns:a16="http://schemas.microsoft.com/office/drawing/2014/main" xmlns="" id="{00000000-0008-0000-0600-0000F0000000}"/>
            </a:ext>
          </a:extLst>
        </xdr:cNvPr>
        <xdr:cNvGrpSpPr/>
      </xdr:nvGrpSpPr>
      <xdr:grpSpPr>
        <a:xfrm>
          <a:off x="505386" y="19769667"/>
          <a:ext cx="459938" cy="331309"/>
          <a:chOff x="13165011" y="1534863"/>
          <a:chExt cx="449355" cy="331309"/>
        </a:xfrm>
      </xdr:grpSpPr>
      <xdr:sp macro="" textlink="">
        <xdr:nvSpPr>
          <xdr:cNvPr id="241" name="TextBox 240">
            <a:extLst>
              <a:ext uri="{FF2B5EF4-FFF2-40B4-BE49-F238E27FC236}">
                <a16:creationId xmlns:a16="http://schemas.microsoft.com/office/drawing/2014/main" xmlns="" id="{00000000-0008-0000-0600-0000F1000000}"/>
              </a:ext>
            </a:extLst>
          </xdr:cNvPr>
          <xdr:cNvSpPr txBox="1"/>
        </xdr:nvSpPr>
        <xdr:spPr>
          <a:xfrm>
            <a:off x="13165011" y="1534863"/>
            <a:ext cx="449355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W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3.2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42" name="Hexagon 241">
            <a:extLst>
              <a:ext uri="{FF2B5EF4-FFF2-40B4-BE49-F238E27FC236}">
                <a16:creationId xmlns:a16="http://schemas.microsoft.com/office/drawing/2014/main" xmlns="" id="{00000000-0008-0000-0600-0000F2000000}"/>
              </a:ext>
            </a:extLst>
          </xdr:cNvPr>
          <xdr:cNvSpPr/>
        </xdr:nvSpPr>
        <xdr:spPr>
          <a:xfrm>
            <a:off x="13234156" y="1561876"/>
            <a:ext cx="303990" cy="251725"/>
          </a:xfrm>
          <a:prstGeom prst="hexagon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486336</xdr:colOff>
      <xdr:row>31</xdr:row>
      <xdr:rowOff>0</xdr:rowOff>
    </xdr:from>
    <xdr:to>
      <xdr:col>2</xdr:col>
      <xdr:colOff>50292</xdr:colOff>
      <xdr:row>31</xdr:row>
      <xdr:rowOff>331309</xdr:rowOff>
    </xdr:to>
    <xdr:grpSp>
      <xdr:nvGrpSpPr>
        <xdr:cNvPr id="243" name="Group 242">
          <a:extLst>
            <a:ext uri="{FF2B5EF4-FFF2-40B4-BE49-F238E27FC236}">
              <a16:creationId xmlns:a16="http://schemas.microsoft.com/office/drawing/2014/main" xmlns="" id="{00000000-0008-0000-0600-0000F3000000}"/>
            </a:ext>
          </a:extLst>
        </xdr:cNvPr>
        <xdr:cNvGrpSpPr/>
      </xdr:nvGrpSpPr>
      <xdr:grpSpPr>
        <a:xfrm>
          <a:off x="486336" y="11355917"/>
          <a:ext cx="431789" cy="331309"/>
          <a:chOff x="476811" y="13268325"/>
          <a:chExt cx="421206" cy="331309"/>
        </a:xfrm>
      </xdr:grpSpPr>
      <xdr:sp macro="" textlink="">
        <xdr:nvSpPr>
          <xdr:cNvPr id="244" name="Oval 243">
            <a:extLst>
              <a:ext uri="{FF2B5EF4-FFF2-40B4-BE49-F238E27FC236}">
                <a16:creationId xmlns:a16="http://schemas.microsoft.com/office/drawing/2014/main" xmlns="" id="{00000000-0008-0000-0600-0000F400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45" name="TextBox 244">
            <a:extLst>
              <a:ext uri="{FF2B5EF4-FFF2-40B4-BE49-F238E27FC236}">
                <a16:creationId xmlns:a16="http://schemas.microsoft.com/office/drawing/2014/main" xmlns="" id="{00000000-0008-0000-0600-0000F500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D1.1</a:t>
            </a:r>
          </a:p>
        </xdr:txBody>
      </xdr:sp>
    </xdr:grpSp>
    <xdr:clientData/>
  </xdr:twoCellAnchor>
  <xdr:twoCellAnchor>
    <xdr:from>
      <xdr:col>0</xdr:col>
      <xdr:colOff>495861</xdr:colOff>
      <xdr:row>32</xdr:row>
      <xdr:rowOff>0</xdr:rowOff>
    </xdr:from>
    <xdr:to>
      <xdr:col>2</xdr:col>
      <xdr:colOff>59817</xdr:colOff>
      <xdr:row>32</xdr:row>
      <xdr:rowOff>331309</xdr:rowOff>
    </xdr:to>
    <xdr:grpSp>
      <xdr:nvGrpSpPr>
        <xdr:cNvPr id="246" name="Group 245">
          <a:extLst>
            <a:ext uri="{FF2B5EF4-FFF2-40B4-BE49-F238E27FC236}">
              <a16:creationId xmlns:a16="http://schemas.microsoft.com/office/drawing/2014/main" xmlns="" id="{00000000-0008-0000-0600-0000F6000000}"/>
            </a:ext>
          </a:extLst>
        </xdr:cNvPr>
        <xdr:cNvGrpSpPr/>
      </xdr:nvGrpSpPr>
      <xdr:grpSpPr>
        <a:xfrm>
          <a:off x="495861" y="11885083"/>
          <a:ext cx="431789" cy="331309"/>
          <a:chOff x="476811" y="13268325"/>
          <a:chExt cx="421206" cy="331309"/>
        </a:xfrm>
      </xdr:grpSpPr>
      <xdr:sp macro="" textlink="">
        <xdr:nvSpPr>
          <xdr:cNvPr id="247" name="Oval 246">
            <a:extLst>
              <a:ext uri="{FF2B5EF4-FFF2-40B4-BE49-F238E27FC236}">
                <a16:creationId xmlns:a16="http://schemas.microsoft.com/office/drawing/2014/main" xmlns="" id="{00000000-0008-0000-0600-0000F700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48" name="TextBox 247">
            <a:extLst>
              <a:ext uri="{FF2B5EF4-FFF2-40B4-BE49-F238E27FC236}">
                <a16:creationId xmlns:a16="http://schemas.microsoft.com/office/drawing/2014/main" xmlns="" id="{00000000-0008-0000-0600-0000F800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D1.2</a:t>
            </a:r>
          </a:p>
        </xdr:txBody>
      </xdr:sp>
    </xdr:grpSp>
    <xdr:clientData/>
  </xdr:twoCellAnchor>
  <xdr:twoCellAnchor>
    <xdr:from>
      <xdr:col>0</xdr:col>
      <xdr:colOff>495300</xdr:colOff>
      <xdr:row>35</xdr:row>
      <xdr:rowOff>0</xdr:rowOff>
    </xdr:from>
    <xdr:to>
      <xdr:col>2</xdr:col>
      <xdr:colOff>59256</xdr:colOff>
      <xdr:row>35</xdr:row>
      <xdr:rowOff>331309</xdr:rowOff>
    </xdr:to>
    <xdr:grpSp>
      <xdr:nvGrpSpPr>
        <xdr:cNvPr id="249" name="Group 248">
          <a:extLst>
            <a:ext uri="{FF2B5EF4-FFF2-40B4-BE49-F238E27FC236}">
              <a16:creationId xmlns:a16="http://schemas.microsoft.com/office/drawing/2014/main" xmlns="" id="{00000000-0008-0000-0600-0000F9000000}"/>
            </a:ext>
          </a:extLst>
        </xdr:cNvPr>
        <xdr:cNvGrpSpPr/>
      </xdr:nvGrpSpPr>
      <xdr:grpSpPr>
        <a:xfrm>
          <a:off x="495300" y="13472583"/>
          <a:ext cx="431789" cy="331309"/>
          <a:chOff x="476811" y="13268325"/>
          <a:chExt cx="421206" cy="331309"/>
        </a:xfrm>
      </xdr:grpSpPr>
      <xdr:sp macro="" textlink="">
        <xdr:nvSpPr>
          <xdr:cNvPr id="250" name="Oval 249">
            <a:extLst>
              <a:ext uri="{FF2B5EF4-FFF2-40B4-BE49-F238E27FC236}">
                <a16:creationId xmlns:a16="http://schemas.microsoft.com/office/drawing/2014/main" xmlns="" id="{00000000-0008-0000-0600-0000FA00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51" name="TextBox 250">
            <a:extLst>
              <a:ext uri="{FF2B5EF4-FFF2-40B4-BE49-F238E27FC236}">
                <a16:creationId xmlns:a16="http://schemas.microsoft.com/office/drawing/2014/main" xmlns="" id="{00000000-0008-0000-0600-0000FB00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D2.1</a:t>
            </a:r>
          </a:p>
        </xdr:txBody>
      </xdr:sp>
    </xdr:grpSp>
    <xdr:clientData/>
  </xdr:twoCellAnchor>
  <xdr:twoCellAnchor>
    <xdr:from>
      <xdr:col>0</xdr:col>
      <xdr:colOff>495300</xdr:colOff>
      <xdr:row>37</xdr:row>
      <xdr:rowOff>0</xdr:rowOff>
    </xdr:from>
    <xdr:to>
      <xdr:col>2</xdr:col>
      <xdr:colOff>59256</xdr:colOff>
      <xdr:row>37</xdr:row>
      <xdr:rowOff>331309</xdr:rowOff>
    </xdr:to>
    <xdr:grpSp>
      <xdr:nvGrpSpPr>
        <xdr:cNvPr id="252" name="Group 251">
          <a:extLst>
            <a:ext uri="{FF2B5EF4-FFF2-40B4-BE49-F238E27FC236}">
              <a16:creationId xmlns:a16="http://schemas.microsoft.com/office/drawing/2014/main" xmlns="" id="{00000000-0008-0000-0600-0000FC000000}"/>
            </a:ext>
          </a:extLst>
        </xdr:cNvPr>
        <xdr:cNvGrpSpPr/>
      </xdr:nvGrpSpPr>
      <xdr:grpSpPr>
        <a:xfrm>
          <a:off x="495300" y="14530917"/>
          <a:ext cx="431789" cy="331309"/>
          <a:chOff x="476811" y="13268325"/>
          <a:chExt cx="421206" cy="331309"/>
        </a:xfrm>
      </xdr:grpSpPr>
      <xdr:sp macro="" textlink="">
        <xdr:nvSpPr>
          <xdr:cNvPr id="253" name="Oval 252">
            <a:extLst>
              <a:ext uri="{FF2B5EF4-FFF2-40B4-BE49-F238E27FC236}">
                <a16:creationId xmlns:a16="http://schemas.microsoft.com/office/drawing/2014/main" xmlns="" id="{00000000-0008-0000-0600-0000FD00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54" name="TextBox 253">
            <a:extLst>
              <a:ext uri="{FF2B5EF4-FFF2-40B4-BE49-F238E27FC236}">
                <a16:creationId xmlns:a16="http://schemas.microsoft.com/office/drawing/2014/main" xmlns="" id="{00000000-0008-0000-0600-0000FE00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D2.3</a:t>
            </a:r>
          </a:p>
        </xdr:txBody>
      </xdr:sp>
    </xdr:grpSp>
    <xdr:clientData/>
  </xdr:twoCellAnchor>
  <xdr:twoCellAnchor>
    <xdr:from>
      <xdr:col>0</xdr:col>
      <xdr:colOff>495300</xdr:colOff>
      <xdr:row>38</xdr:row>
      <xdr:rowOff>0</xdr:rowOff>
    </xdr:from>
    <xdr:to>
      <xdr:col>2</xdr:col>
      <xdr:colOff>59256</xdr:colOff>
      <xdr:row>38</xdr:row>
      <xdr:rowOff>331309</xdr:rowOff>
    </xdr:to>
    <xdr:grpSp>
      <xdr:nvGrpSpPr>
        <xdr:cNvPr id="255" name="Group 254">
          <a:extLst>
            <a:ext uri="{FF2B5EF4-FFF2-40B4-BE49-F238E27FC236}">
              <a16:creationId xmlns:a16="http://schemas.microsoft.com/office/drawing/2014/main" xmlns="" id="{00000000-0008-0000-0600-0000FF000000}"/>
            </a:ext>
          </a:extLst>
        </xdr:cNvPr>
        <xdr:cNvGrpSpPr/>
      </xdr:nvGrpSpPr>
      <xdr:grpSpPr>
        <a:xfrm>
          <a:off x="495300" y="15060083"/>
          <a:ext cx="431789" cy="331309"/>
          <a:chOff x="476811" y="13268325"/>
          <a:chExt cx="421206" cy="331309"/>
        </a:xfrm>
      </xdr:grpSpPr>
      <xdr:sp macro="" textlink="">
        <xdr:nvSpPr>
          <xdr:cNvPr id="256" name="Oval 255">
            <a:extLst>
              <a:ext uri="{FF2B5EF4-FFF2-40B4-BE49-F238E27FC236}">
                <a16:creationId xmlns:a16="http://schemas.microsoft.com/office/drawing/2014/main" xmlns="" id="{00000000-0008-0000-0600-000000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57" name="TextBox 256">
            <a:extLst>
              <a:ext uri="{FF2B5EF4-FFF2-40B4-BE49-F238E27FC236}">
                <a16:creationId xmlns:a16="http://schemas.microsoft.com/office/drawing/2014/main" xmlns="" id="{00000000-0008-0000-0600-000001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D2.4</a:t>
            </a:r>
          </a:p>
        </xdr:txBody>
      </xdr:sp>
    </xdr:grpSp>
    <xdr:clientData/>
  </xdr:twoCellAnchor>
  <xdr:twoCellAnchor>
    <xdr:from>
      <xdr:col>0</xdr:col>
      <xdr:colOff>495300</xdr:colOff>
      <xdr:row>39</xdr:row>
      <xdr:rowOff>0</xdr:rowOff>
    </xdr:from>
    <xdr:to>
      <xdr:col>2</xdr:col>
      <xdr:colOff>59256</xdr:colOff>
      <xdr:row>39</xdr:row>
      <xdr:rowOff>331309</xdr:rowOff>
    </xdr:to>
    <xdr:grpSp>
      <xdr:nvGrpSpPr>
        <xdr:cNvPr id="258" name="Group 257">
          <a:extLst>
            <a:ext uri="{FF2B5EF4-FFF2-40B4-BE49-F238E27FC236}">
              <a16:creationId xmlns:a16="http://schemas.microsoft.com/office/drawing/2014/main" xmlns="" id="{00000000-0008-0000-0600-000002010000}"/>
            </a:ext>
          </a:extLst>
        </xdr:cNvPr>
        <xdr:cNvGrpSpPr/>
      </xdr:nvGrpSpPr>
      <xdr:grpSpPr>
        <a:xfrm>
          <a:off x="495300" y="15589250"/>
          <a:ext cx="431789" cy="331309"/>
          <a:chOff x="476811" y="13268325"/>
          <a:chExt cx="421206" cy="331309"/>
        </a:xfrm>
      </xdr:grpSpPr>
      <xdr:sp macro="" textlink="">
        <xdr:nvSpPr>
          <xdr:cNvPr id="259" name="Oval 258">
            <a:extLst>
              <a:ext uri="{FF2B5EF4-FFF2-40B4-BE49-F238E27FC236}">
                <a16:creationId xmlns:a16="http://schemas.microsoft.com/office/drawing/2014/main" xmlns="" id="{00000000-0008-0000-0600-000003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60" name="TextBox 259">
            <a:extLst>
              <a:ext uri="{FF2B5EF4-FFF2-40B4-BE49-F238E27FC236}">
                <a16:creationId xmlns:a16="http://schemas.microsoft.com/office/drawing/2014/main" xmlns="" id="{00000000-0008-0000-0600-000004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</a:t>
            </a:r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.1</a:t>
            </a:r>
          </a:p>
        </xdr:txBody>
      </xdr:sp>
    </xdr:grpSp>
    <xdr:clientData/>
  </xdr:twoCellAnchor>
  <xdr:twoCellAnchor>
    <xdr:from>
      <xdr:col>0</xdr:col>
      <xdr:colOff>495300</xdr:colOff>
      <xdr:row>40</xdr:row>
      <xdr:rowOff>0</xdr:rowOff>
    </xdr:from>
    <xdr:to>
      <xdr:col>2</xdr:col>
      <xdr:colOff>59256</xdr:colOff>
      <xdr:row>40</xdr:row>
      <xdr:rowOff>331309</xdr:rowOff>
    </xdr:to>
    <xdr:grpSp>
      <xdr:nvGrpSpPr>
        <xdr:cNvPr id="261" name="Group 260">
          <a:extLst>
            <a:ext uri="{FF2B5EF4-FFF2-40B4-BE49-F238E27FC236}">
              <a16:creationId xmlns:a16="http://schemas.microsoft.com/office/drawing/2014/main" xmlns="" id="{00000000-0008-0000-0600-000005010000}"/>
            </a:ext>
          </a:extLst>
        </xdr:cNvPr>
        <xdr:cNvGrpSpPr/>
      </xdr:nvGrpSpPr>
      <xdr:grpSpPr>
        <a:xfrm>
          <a:off x="495300" y="16118417"/>
          <a:ext cx="431789" cy="331309"/>
          <a:chOff x="476811" y="13268325"/>
          <a:chExt cx="421206" cy="331309"/>
        </a:xfrm>
      </xdr:grpSpPr>
      <xdr:sp macro="" textlink="">
        <xdr:nvSpPr>
          <xdr:cNvPr id="262" name="Oval 261">
            <a:extLst>
              <a:ext uri="{FF2B5EF4-FFF2-40B4-BE49-F238E27FC236}">
                <a16:creationId xmlns:a16="http://schemas.microsoft.com/office/drawing/2014/main" xmlns="" id="{00000000-0008-0000-0600-000006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63" name="TextBox 262">
            <a:extLst>
              <a:ext uri="{FF2B5EF4-FFF2-40B4-BE49-F238E27FC236}">
                <a16:creationId xmlns:a16="http://schemas.microsoft.com/office/drawing/2014/main" xmlns="" id="{00000000-0008-0000-0600-000007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</a:t>
            </a:r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0</xdr:col>
      <xdr:colOff>495300</xdr:colOff>
      <xdr:row>41</xdr:row>
      <xdr:rowOff>0</xdr:rowOff>
    </xdr:from>
    <xdr:to>
      <xdr:col>2</xdr:col>
      <xdr:colOff>59256</xdr:colOff>
      <xdr:row>41</xdr:row>
      <xdr:rowOff>331309</xdr:rowOff>
    </xdr:to>
    <xdr:grpSp>
      <xdr:nvGrpSpPr>
        <xdr:cNvPr id="264" name="Group 263">
          <a:extLst>
            <a:ext uri="{FF2B5EF4-FFF2-40B4-BE49-F238E27FC236}">
              <a16:creationId xmlns:a16="http://schemas.microsoft.com/office/drawing/2014/main" xmlns="" id="{00000000-0008-0000-0600-000008010000}"/>
            </a:ext>
          </a:extLst>
        </xdr:cNvPr>
        <xdr:cNvGrpSpPr/>
      </xdr:nvGrpSpPr>
      <xdr:grpSpPr>
        <a:xfrm>
          <a:off x="495300" y="16647583"/>
          <a:ext cx="431789" cy="331309"/>
          <a:chOff x="476811" y="13268325"/>
          <a:chExt cx="421206" cy="331309"/>
        </a:xfrm>
      </xdr:grpSpPr>
      <xdr:sp macro="" textlink="">
        <xdr:nvSpPr>
          <xdr:cNvPr id="265" name="Oval 264">
            <a:extLst>
              <a:ext uri="{FF2B5EF4-FFF2-40B4-BE49-F238E27FC236}">
                <a16:creationId xmlns:a16="http://schemas.microsoft.com/office/drawing/2014/main" xmlns="" id="{00000000-0008-0000-0600-000009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66" name="TextBox 265">
            <a:extLst>
              <a:ext uri="{FF2B5EF4-FFF2-40B4-BE49-F238E27FC236}">
                <a16:creationId xmlns:a16="http://schemas.microsoft.com/office/drawing/2014/main" xmlns="" id="{00000000-0008-0000-0600-00000A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</a:t>
            </a:r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0</xdr:col>
      <xdr:colOff>495300</xdr:colOff>
      <xdr:row>42</xdr:row>
      <xdr:rowOff>0</xdr:rowOff>
    </xdr:from>
    <xdr:to>
      <xdr:col>2</xdr:col>
      <xdr:colOff>59256</xdr:colOff>
      <xdr:row>42</xdr:row>
      <xdr:rowOff>331309</xdr:rowOff>
    </xdr:to>
    <xdr:grpSp>
      <xdr:nvGrpSpPr>
        <xdr:cNvPr id="267" name="Group 266">
          <a:extLst>
            <a:ext uri="{FF2B5EF4-FFF2-40B4-BE49-F238E27FC236}">
              <a16:creationId xmlns:a16="http://schemas.microsoft.com/office/drawing/2014/main" xmlns="" id="{00000000-0008-0000-0600-00000B010000}"/>
            </a:ext>
          </a:extLst>
        </xdr:cNvPr>
        <xdr:cNvGrpSpPr/>
      </xdr:nvGrpSpPr>
      <xdr:grpSpPr>
        <a:xfrm>
          <a:off x="495300" y="17176750"/>
          <a:ext cx="431789" cy="331309"/>
          <a:chOff x="476811" y="13268325"/>
          <a:chExt cx="421206" cy="331309"/>
        </a:xfrm>
      </xdr:grpSpPr>
      <xdr:sp macro="" textlink="">
        <xdr:nvSpPr>
          <xdr:cNvPr id="268" name="Oval 267">
            <a:extLst>
              <a:ext uri="{FF2B5EF4-FFF2-40B4-BE49-F238E27FC236}">
                <a16:creationId xmlns:a16="http://schemas.microsoft.com/office/drawing/2014/main" xmlns="" id="{00000000-0008-0000-0600-00000C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69" name="TextBox 268">
            <a:extLst>
              <a:ext uri="{FF2B5EF4-FFF2-40B4-BE49-F238E27FC236}">
                <a16:creationId xmlns:a16="http://schemas.microsoft.com/office/drawing/2014/main" xmlns="" id="{00000000-0008-0000-0600-00000D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4</a:t>
            </a:r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.1</a:t>
            </a:r>
          </a:p>
        </xdr:txBody>
      </xdr:sp>
    </xdr:grpSp>
    <xdr:clientData/>
  </xdr:twoCellAnchor>
  <xdr:twoCellAnchor>
    <xdr:from>
      <xdr:col>0</xdr:col>
      <xdr:colOff>495300</xdr:colOff>
      <xdr:row>43</xdr:row>
      <xdr:rowOff>0</xdr:rowOff>
    </xdr:from>
    <xdr:to>
      <xdr:col>2</xdr:col>
      <xdr:colOff>59256</xdr:colOff>
      <xdr:row>43</xdr:row>
      <xdr:rowOff>331309</xdr:rowOff>
    </xdr:to>
    <xdr:grpSp>
      <xdr:nvGrpSpPr>
        <xdr:cNvPr id="270" name="Group 269">
          <a:extLst>
            <a:ext uri="{FF2B5EF4-FFF2-40B4-BE49-F238E27FC236}">
              <a16:creationId xmlns:a16="http://schemas.microsoft.com/office/drawing/2014/main" xmlns="" id="{00000000-0008-0000-0600-00000E010000}"/>
            </a:ext>
          </a:extLst>
        </xdr:cNvPr>
        <xdr:cNvGrpSpPr/>
      </xdr:nvGrpSpPr>
      <xdr:grpSpPr>
        <a:xfrm>
          <a:off x="495300" y="17705917"/>
          <a:ext cx="431789" cy="331309"/>
          <a:chOff x="476811" y="13268325"/>
          <a:chExt cx="421206" cy="331309"/>
        </a:xfrm>
      </xdr:grpSpPr>
      <xdr:sp macro="" textlink="">
        <xdr:nvSpPr>
          <xdr:cNvPr id="271" name="Oval 270">
            <a:extLst>
              <a:ext uri="{FF2B5EF4-FFF2-40B4-BE49-F238E27FC236}">
                <a16:creationId xmlns:a16="http://schemas.microsoft.com/office/drawing/2014/main" xmlns="" id="{00000000-0008-0000-0600-00000F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72" name="TextBox 271">
            <a:extLst>
              <a:ext uri="{FF2B5EF4-FFF2-40B4-BE49-F238E27FC236}">
                <a16:creationId xmlns:a16="http://schemas.microsoft.com/office/drawing/2014/main" xmlns="" id="{00000000-0008-0000-0600-000010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4</a:t>
            </a:r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.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0</xdr:col>
      <xdr:colOff>495861</xdr:colOff>
      <xdr:row>34</xdr:row>
      <xdr:rowOff>0</xdr:rowOff>
    </xdr:from>
    <xdr:to>
      <xdr:col>2</xdr:col>
      <xdr:colOff>59817</xdr:colOff>
      <xdr:row>34</xdr:row>
      <xdr:rowOff>331309</xdr:rowOff>
    </xdr:to>
    <xdr:grpSp>
      <xdr:nvGrpSpPr>
        <xdr:cNvPr id="273" name="Group 272">
          <a:extLst>
            <a:ext uri="{FF2B5EF4-FFF2-40B4-BE49-F238E27FC236}">
              <a16:creationId xmlns:a16="http://schemas.microsoft.com/office/drawing/2014/main" xmlns="" id="{00000000-0008-0000-0600-000011010000}"/>
            </a:ext>
          </a:extLst>
        </xdr:cNvPr>
        <xdr:cNvGrpSpPr/>
      </xdr:nvGrpSpPr>
      <xdr:grpSpPr>
        <a:xfrm>
          <a:off x="495861" y="12943417"/>
          <a:ext cx="431789" cy="331309"/>
          <a:chOff x="476811" y="13268325"/>
          <a:chExt cx="421206" cy="331309"/>
        </a:xfrm>
      </xdr:grpSpPr>
      <xdr:sp macro="" textlink="">
        <xdr:nvSpPr>
          <xdr:cNvPr id="274" name="Oval 273">
            <a:extLst>
              <a:ext uri="{FF2B5EF4-FFF2-40B4-BE49-F238E27FC236}">
                <a16:creationId xmlns:a16="http://schemas.microsoft.com/office/drawing/2014/main" xmlns="" id="{00000000-0008-0000-0600-000012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75" name="TextBox 274">
            <a:extLst>
              <a:ext uri="{FF2B5EF4-FFF2-40B4-BE49-F238E27FC236}">
                <a16:creationId xmlns:a16="http://schemas.microsoft.com/office/drawing/2014/main" xmlns="" id="{00000000-0008-0000-0600-000013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D1.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4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0</xdr:col>
      <xdr:colOff>495300</xdr:colOff>
      <xdr:row>36</xdr:row>
      <xdr:rowOff>0</xdr:rowOff>
    </xdr:from>
    <xdr:to>
      <xdr:col>2</xdr:col>
      <xdr:colOff>59256</xdr:colOff>
      <xdr:row>36</xdr:row>
      <xdr:rowOff>331309</xdr:rowOff>
    </xdr:to>
    <xdr:grpSp>
      <xdr:nvGrpSpPr>
        <xdr:cNvPr id="276" name="Group 275">
          <a:extLst>
            <a:ext uri="{FF2B5EF4-FFF2-40B4-BE49-F238E27FC236}">
              <a16:creationId xmlns:a16="http://schemas.microsoft.com/office/drawing/2014/main" xmlns="" id="{00000000-0008-0000-0600-000014010000}"/>
            </a:ext>
          </a:extLst>
        </xdr:cNvPr>
        <xdr:cNvGrpSpPr/>
      </xdr:nvGrpSpPr>
      <xdr:grpSpPr>
        <a:xfrm>
          <a:off x="495300" y="14001750"/>
          <a:ext cx="431789" cy="331309"/>
          <a:chOff x="476811" y="13268325"/>
          <a:chExt cx="421206" cy="331309"/>
        </a:xfrm>
      </xdr:grpSpPr>
      <xdr:sp macro="" textlink="">
        <xdr:nvSpPr>
          <xdr:cNvPr id="277" name="Oval 276">
            <a:extLst>
              <a:ext uri="{FF2B5EF4-FFF2-40B4-BE49-F238E27FC236}">
                <a16:creationId xmlns:a16="http://schemas.microsoft.com/office/drawing/2014/main" xmlns="" id="{00000000-0008-0000-0600-000015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78" name="TextBox 277">
            <a:extLst>
              <a:ext uri="{FF2B5EF4-FFF2-40B4-BE49-F238E27FC236}">
                <a16:creationId xmlns:a16="http://schemas.microsoft.com/office/drawing/2014/main" xmlns="" id="{00000000-0008-0000-0600-000016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D2.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0</xdr:col>
      <xdr:colOff>495861</xdr:colOff>
      <xdr:row>33</xdr:row>
      <xdr:rowOff>0</xdr:rowOff>
    </xdr:from>
    <xdr:to>
      <xdr:col>2</xdr:col>
      <xdr:colOff>59817</xdr:colOff>
      <xdr:row>33</xdr:row>
      <xdr:rowOff>331309</xdr:rowOff>
    </xdr:to>
    <xdr:grpSp>
      <xdr:nvGrpSpPr>
        <xdr:cNvPr id="279" name="Group 278">
          <a:extLst>
            <a:ext uri="{FF2B5EF4-FFF2-40B4-BE49-F238E27FC236}">
              <a16:creationId xmlns:a16="http://schemas.microsoft.com/office/drawing/2014/main" xmlns="" id="{00000000-0008-0000-0600-000017010000}"/>
            </a:ext>
          </a:extLst>
        </xdr:cNvPr>
        <xdr:cNvGrpSpPr/>
      </xdr:nvGrpSpPr>
      <xdr:grpSpPr>
        <a:xfrm>
          <a:off x="495861" y="12414250"/>
          <a:ext cx="431789" cy="331309"/>
          <a:chOff x="476811" y="13268325"/>
          <a:chExt cx="421206" cy="331309"/>
        </a:xfrm>
      </xdr:grpSpPr>
      <xdr:sp macro="" textlink="">
        <xdr:nvSpPr>
          <xdr:cNvPr id="280" name="Oval 279">
            <a:extLst>
              <a:ext uri="{FF2B5EF4-FFF2-40B4-BE49-F238E27FC236}">
                <a16:creationId xmlns:a16="http://schemas.microsoft.com/office/drawing/2014/main" xmlns="" id="{00000000-0008-0000-0600-000018010000}"/>
              </a:ext>
            </a:extLst>
          </xdr:cNvPr>
          <xdr:cNvSpPr/>
        </xdr:nvSpPr>
        <xdr:spPr>
          <a:xfrm>
            <a:off x="539989" y="13281782"/>
            <a:ext cx="290004" cy="281492"/>
          </a:xfrm>
          <a:prstGeom prst="ellipse">
            <a:avLst/>
          </a:prstGeom>
          <a:noFill/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  <xdr:sp macro="" textlink="">
        <xdr:nvSpPr>
          <xdr:cNvPr id="281" name="TextBox 280">
            <a:extLst>
              <a:ext uri="{FF2B5EF4-FFF2-40B4-BE49-F238E27FC236}">
                <a16:creationId xmlns:a16="http://schemas.microsoft.com/office/drawing/2014/main" xmlns="" id="{00000000-0008-0000-0600-000019010000}"/>
              </a:ext>
            </a:extLst>
          </xdr:cNvPr>
          <xdr:cNvSpPr txBox="1"/>
        </xdr:nvSpPr>
        <xdr:spPr>
          <a:xfrm>
            <a:off x="476811" y="13268325"/>
            <a:ext cx="421206" cy="3313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D1.</a:t>
            </a:r>
            <a:r>
              <a:rPr lang="th-TH" sz="1400">
                <a:latin typeface="TH Sarabun New" panose="020B0500040200020003" pitchFamily="34" charset="-34"/>
                <a:cs typeface="TH Sarabun New" panose="020B0500040200020003" pitchFamily="34" charset="-34"/>
              </a:rPr>
              <a:t>3</a:t>
            </a:r>
            <a:endParaRPr lang="en-US" sz="1400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" name="TextBox 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" name="TextBox 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" name="TextBox 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" name="TextBox 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" name="TextBox 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" name="TextBox 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" name="TextBox 1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" name="TextBox 1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" name="TextBox 1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" name="TextBox 1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" name="TextBox 1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" name="TextBox 1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" name="TextBox 1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" name="TextBox 1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9" name="TextBox 1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0" name="TextBox 1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1" name="TextBox 2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2" name="TextBox 2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3" name="TextBox 2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4" name="TextBox 2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5" name="TextBox 2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6" name="TextBox 2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7" name="TextBox 2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8" name="TextBox 2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29" name="TextBox 2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0" name="TextBox 2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1" name="TextBox 3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2" name="TextBox 3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3" name="TextBox 3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4" name="TextBox 3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5" name="TextBox 3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6" name="TextBox 3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7" name="TextBox 3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8" name="TextBox 3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39" name="TextBox 3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0" name="TextBox 3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1" name="TextBox 4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2" name="TextBox 4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3" name="TextBox 4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4" name="TextBox 4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5" name="TextBox 4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6" name="TextBox 4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7" name="TextBox 4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8" name="TextBox 4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49" name="TextBox 4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0" name="TextBox 4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1" name="TextBox 5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2" name="TextBox 5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3" name="TextBox 5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4" name="TextBox 5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5" name="TextBox 5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6" name="TextBox 5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7" name="TextBox 5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8" name="TextBox 5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59" name="TextBox 5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0" name="TextBox 5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1" name="TextBox 6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2" name="TextBox 6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3" name="TextBox 6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4" name="TextBox 6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5" name="TextBox 6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6" name="TextBox 6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7" name="TextBox 13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8" name="TextBox 13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69" name="TextBox 13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0" name="TextBox 13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1" name="TextBox 13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2" name="TextBox 13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3" name="TextBox 13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4" name="TextBox 13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5" name="TextBox 13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6" name="TextBox 13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7" name="TextBox 14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8" name="TextBox 14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79" name="TextBox 14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0" name="TextBox 14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1" name="TextBox 14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2" name="TextBox 14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3" name="TextBox 14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4" name="TextBox 14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5" name="TextBox 14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6" name="TextBox 14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7" name="TextBox 15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8" name="TextBox 15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89" name="TextBox 15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0" name="TextBox 15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1" name="TextBox 15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2" name="TextBox 15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3" name="TextBox 15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4" name="TextBox 15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5" name="TextBox 15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6" name="TextBox 15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7" name="TextBox 16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8" name="TextBox 16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99" name="TextBox 16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0" name="TextBox 16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1" name="TextBox 16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2" name="TextBox 16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3" name="TextBox 16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4" name="TextBox 16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5" name="TextBox 16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6" name="TextBox 16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7" name="TextBox 17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8" name="TextBox 17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09" name="TextBox 17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0" name="TextBox 17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1" name="TextBox 17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2" name="TextBox 17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3" name="TextBox 17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4" name="TextBox 17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5" name="TextBox 17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6" name="TextBox 17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7" name="TextBox 18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8" name="TextBox 18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19" name="TextBox 18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0" name="TextBox 18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1" name="TextBox 18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2" name="TextBox 18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3" name="TextBox 18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4" name="TextBox 18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5" name="TextBox 18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6" name="TextBox 18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7" name="TextBox 19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8" name="TextBox 19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29" name="TextBox 19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0" name="TextBox 19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1" name="TextBox 19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2" name="TextBox 19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3" name="TextBox 19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4" name="TextBox 19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5" name="TextBox 19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6" name="TextBox 19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7" name="TextBox 20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8" name="TextBox 20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39" name="TextBox 20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0" name="TextBox 20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1" name="TextBox 20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2" name="TextBox 20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3" name="TextBox 20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4" name="TextBox 20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5" name="TextBox 20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6" name="TextBox 20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7" name="TextBox 21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8" name="TextBox 21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49" name="TextBox 21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0" name="TextBox 21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1" name="TextBox 21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2" name="TextBox 21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3" name="TextBox 21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4" name="TextBox 21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5" name="TextBox 21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6" name="TextBox 21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7" name="TextBox 22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8" name="TextBox 22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59" name="TextBox 22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0" name="TextBox 22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1" name="TextBox 22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2" name="TextBox 22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3" name="TextBox 22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4" name="TextBox 22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5" name="TextBox 22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6" name="TextBox 22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7" name="TextBox 23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8" name="TextBox 23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69" name="TextBox 23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0" name="TextBox 23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1" name="TextBox 23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2" name="TextBox 23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3" name="TextBox 23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4" name="TextBox 23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5" name="TextBox 23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6" name="TextBox 23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7" name="TextBox 24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8" name="TextBox 24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79" name="TextBox 24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0" name="TextBox 24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1" name="TextBox 24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2" name="TextBox 24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3" name="TextBox 24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4" name="TextBox 24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5" name="TextBox 248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6" name="TextBox 249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7" name="TextBox 250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8" name="TextBox 251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89" name="TextBox 252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90" name="TextBox 253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91" name="TextBox 254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92" name="TextBox 255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93" name="TextBox 256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175</xdr:row>
      <xdr:rowOff>0</xdr:rowOff>
    </xdr:from>
    <xdr:to>
      <xdr:col>9</xdr:col>
      <xdr:colOff>352425</xdr:colOff>
      <xdr:row>176</xdr:row>
      <xdr:rowOff>9260</xdr:rowOff>
    </xdr:to>
    <xdr:sp macro="" textlink="">
      <xdr:nvSpPr>
        <xdr:cNvPr id="194" name="TextBox 257"/>
        <xdr:cNvSpPr txBox="1">
          <a:spLocks noChangeArrowheads="1"/>
        </xdr:cNvSpPr>
      </xdr:nvSpPr>
      <xdr:spPr bwMode="auto">
        <a:xfrm>
          <a:off x="9277350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195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196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197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198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199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0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1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10</xdr:row>
      <xdr:rowOff>10584</xdr:rowOff>
    </xdr:to>
    <xdr:sp macro="" textlink="">
      <xdr:nvSpPr>
        <xdr:cNvPr id="202" name="TextBox 1"/>
        <xdr:cNvSpPr txBox="1">
          <a:spLocks noChangeArrowheads="1"/>
        </xdr:cNvSpPr>
      </xdr:nvSpPr>
      <xdr:spPr bwMode="auto">
        <a:xfrm>
          <a:off x="9229725" y="2428875"/>
          <a:ext cx="1809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3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4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5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6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7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175</xdr:row>
      <xdr:rowOff>0</xdr:rowOff>
    </xdr:from>
    <xdr:to>
      <xdr:col>9</xdr:col>
      <xdr:colOff>304800</xdr:colOff>
      <xdr:row>176</xdr:row>
      <xdr:rowOff>9260</xdr:rowOff>
    </xdr:to>
    <xdr:sp macro="" textlink="">
      <xdr:nvSpPr>
        <xdr:cNvPr id="208" name="TextBox 1"/>
        <xdr:cNvSpPr txBox="1">
          <a:spLocks noChangeArrowheads="1"/>
        </xdr:cNvSpPr>
      </xdr:nvSpPr>
      <xdr:spPr bwMode="auto">
        <a:xfrm>
          <a:off x="9229725" y="47253525"/>
          <a:ext cx="180975" cy="27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/>
        <xdr:cNvSpPr txBox="1">
          <a:spLocks noChangeArrowheads="1"/>
        </xdr:cNvSpPr>
      </xdr:nvSpPr>
      <xdr:spPr bwMode="auto">
        <a:xfrm>
          <a:off x="9229725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10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11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12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13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14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15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16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17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18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19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20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21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22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175</xdr:row>
      <xdr:rowOff>0</xdr:rowOff>
    </xdr:from>
    <xdr:ext cx="180975" cy="266700"/>
    <xdr:sp macro="" textlink="">
      <xdr:nvSpPr>
        <xdr:cNvPr id="223" name="TextBox 1"/>
        <xdr:cNvSpPr txBox="1">
          <a:spLocks noChangeArrowheads="1"/>
        </xdr:cNvSpPr>
      </xdr:nvSpPr>
      <xdr:spPr bwMode="auto">
        <a:xfrm>
          <a:off x="9229725" y="472535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24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174</xdr:row>
      <xdr:rowOff>0</xdr:rowOff>
    </xdr:from>
    <xdr:ext cx="180975" cy="266700"/>
    <xdr:sp macro="" textlink="">
      <xdr:nvSpPr>
        <xdr:cNvPr id="225" name="TextBox 1"/>
        <xdr:cNvSpPr txBox="1">
          <a:spLocks noChangeArrowheads="1"/>
        </xdr:cNvSpPr>
      </xdr:nvSpPr>
      <xdr:spPr bwMode="auto">
        <a:xfrm>
          <a:off x="9229725" y="46977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7" name="TextBox 130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8" name="TextBox 131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9" name="TextBox 132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0" name="TextBox 133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1" name="TextBox 134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2" name="TextBox 135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3" name="TextBox 136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4" name="TextBox 137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5" name="TextBox 138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6" name="TextBox 139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7" name="TextBox 140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8" name="TextBox 141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79" name="TextBox 142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0" name="TextBox 143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1" name="TextBox 144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2" name="TextBox 145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3" name="TextBox 146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4" name="TextBox 147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5" name="TextBox 148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6" name="TextBox 149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7" name="TextBox 150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8" name="TextBox 151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89" name="TextBox 152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0" name="TextBox 153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1" name="TextBox 154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2" name="TextBox 155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3" name="TextBox 156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4" name="TextBox 157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5" name="TextBox 158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6" name="TextBox 159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7" name="TextBox 160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8" name="TextBox 161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99" name="TextBox 162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0" name="TextBox 163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1" name="TextBox 164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2" name="TextBox 165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3" name="TextBox 166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4" name="TextBox 167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5" name="TextBox 168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6" name="TextBox 169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7" name="TextBox 170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8" name="TextBox 171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09" name="TextBox 172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0" name="TextBox 173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1" name="TextBox 174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2" name="TextBox 175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3" name="TextBox 176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4" name="TextBox 177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5" name="TextBox 178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6" name="TextBox 179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7" name="TextBox 180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8" name="TextBox 181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19" name="TextBox 182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0" name="TextBox 183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1" name="TextBox 184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2" name="TextBox 185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3" name="TextBox 186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4" name="TextBox 187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5" name="TextBox 188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6" name="TextBox 189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7" name="TextBox 190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8" name="TextBox 191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29" name="TextBox 192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0" name="TextBox 193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1" name="TextBox 194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2" name="TextBox 195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3" name="TextBox 196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4" name="TextBox 197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5" name="TextBox 198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6" name="TextBox 199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7" name="TextBox 200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8" name="TextBox 201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39" name="TextBox 202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0" name="TextBox 203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1" name="TextBox 204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2" name="TextBox 205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3" name="TextBox 206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4" name="TextBox 207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5" name="TextBox 208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6" name="TextBox 209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7" name="TextBox 210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8" name="TextBox 211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49" name="TextBox 212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0" name="TextBox 213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1" name="TextBox 214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2" name="TextBox 215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3" name="TextBox 216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4" name="TextBox 217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5" name="TextBox 218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6" name="TextBox 219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7" name="TextBox 220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8" name="TextBox 221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59" name="TextBox 222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0" name="TextBox 223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1" name="TextBox 224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2" name="TextBox 225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3" name="TextBox 226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4" name="TextBox 227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5" name="TextBox 228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6" name="TextBox 229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7" name="TextBox 230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8" name="TextBox 231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69" name="TextBox 232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0" name="TextBox 233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1" name="TextBox 234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2" name="TextBox 235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3" name="TextBox 236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4" name="TextBox 237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5" name="TextBox 238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6" name="TextBox 239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7" name="TextBox 240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8" name="TextBox 241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79" name="TextBox 242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0" name="TextBox 243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1" name="TextBox 244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2" name="TextBox 245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3" name="TextBox 246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4" name="TextBox 247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5" name="TextBox 248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6" name="TextBox 249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7" name="TextBox 250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8" name="TextBox 251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89" name="TextBox 252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90" name="TextBox 253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91" name="TextBox 254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92" name="TextBox 255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93" name="TextBox 256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194" name="TextBox 257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10</xdr:row>
      <xdr:rowOff>4762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9067800" y="27717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9067800" y="27717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297</xdr:row>
      <xdr:rowOff>0</xdr:rowOff>
    </xdr:from>
    <xdr:ext cx="180975" cy="266700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297</xdr:row>
      <xdr:rowOff>0</xdr:rowOff>
    </xdr:from>
    <xdr:ext cx="180975" cy="266700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77343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xmlns="" id="{00000000-0008-0000-07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xmlns="" id="{00000000-0008-0000-07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xmlns="" id="{00000000-0008-0000-07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xmlns="" id="{00000000-0008-0000-07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xmlns="" id="{00000000-0008-0000-07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xmlns="" id="{00000000-0008-0000-07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xmlns="" id="{00000000-0008-0000-07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xmlns="" id="{00000000-0008-0000-07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xmlns="" id="{00000000-0008-0000-07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xmlns="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xmlns="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xmlns="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xmlns="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xmlns="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xmlns="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xmlns="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xmlns="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xmlns="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xmlns="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295</xdr:row>
      <xdr:rowOff>0</xdr:rowOff>
    </xdr:from>
    <xdr:ext cx="180975" cy="266700"/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51</xdr:row>
      <xdr:rowOff>0</xdr:rowOff>
    </xdr:from>
    <xdr:ext cx="180975" cy="26670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51</xdr:row>
      <xdr:rowOff>0</xdr:rowOff>
    </xdr:from>
    <xdr:ext cx="180975" cy="266700"/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51</xdr:row>
      <xdr:rowOff>0</xdr:rowOff>
    </xdr:from>
    <xdr:ext cx="180975" cy="266700"/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51</xdr:row>
      <xdr:rowOff>0</xdr:rowOff>
    </xdr:from>
    <xdr:ext cx="180975" cy="266700"/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51</xdr:row>
      <xdr:rowOff>0</xdr:rowOff>
    </xdr:from>
    <xdr:ext cx="180975" cy="266700"/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51</xdr:row>
      <xdr:rowOff>0</xdr:rowOff>
    </xdr:from>
    <xdr:ext cx="180975" cy="266700"/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51</xdr:row>
      <xdr:rowOff>0</xdr:rowOff>
    </xdr:from>
    <xdr:ext cx="180975" cy="266700"/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51</xdr:row>
      <xdr:rowOff>0</xdr:rowOff>
    </xdr:from>
    <xdr:ext cx="180975" cy="266700"/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205835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57</xdr:row>
      <xdr:rowOff>0</xdr:rowOff>
    </xdr:from>
    <xdr:ext cx="180975" cy="26670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57</xdr:row>
      <xdr:rowOff>0</xdr:rowOff>
    </xdr:from>
    <xdr:ext cx="180975" cy="266700"/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57</xdr:row>
      <xdr:rowOff>0</xdr:rowOff>
    </xdr:from>
    <xdr:ext cx="180975" cy="266700"/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57</xdr:row>
      <xdr:rowOff>0</xdr:rowOff>
    </xdr:from>
    <xdr:ext cx="180975" cy="266700"/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57</xdr:row>
      <xdr:rowOff>0</xdr:rowOff>
    </xdr:from>
    <xdr:ext cx="180975" cy="266700"/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57</xdr:row>
      <xdr:rowOff>0</xdr:rowOff>
    </xdr:from>
    <xdr:ext cx="180975" cy="266700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57</xdr:row>
      <xdr:rowOff>0</xdr:rowOff>
    </xdr:from>
    <xdr:ext cx="180975" cy="266700"/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34" name="TextBox 1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57</xdr:row>
      <xdr:rowOff>0</xdr:rowOff>
    </xdr:from>
    <xdr:ext cx="180975" cy="266700"/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2302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442" name="TextBox 1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295</xdr:row>
      <xdr:rowOff>0</xdr:rowOff>
    </xdr:from>
    <xdr:ext cx="180975" cy="266700"/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7734300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xmlns="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295</xdr:row>
      <xdr:rowOff>0</xdr:rowOff>
    </xdr:from>
    <xdr:ext cx="180975" cy="266700"/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xmlns="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5648325" y="112890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7734300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296</xdr:row>
      <xdr:rowOff>0</xdr:rowOff>
    </xdr:from>
    <xdr:ext cx="180975" cy="266700"/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113195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7" name="TextBox 130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8" name="TextBox 131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49" name="TextBox 132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0" name="TextBox 133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1" name="TextBox 134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2" name="TextBox 135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3" name="TextBox 136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4" name="TextBox 137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5" name="TextBox 138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6" name="TextBox 139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7" name="TextBox 140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8" name="TextBox 141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59" name="TextBox 142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0" name="TextBox 143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1" name="TextBox 144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2" name="TextBox 145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3" name="TextBox 146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4" name="TextBox 147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5" name="TextBox 148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6" name="TextBox 149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7" name="TextBox 150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8" name="TextBox 151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69" name="TextBox 152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0" name="TextBox 153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1" name="TextBox 154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2" name="TextBox 155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3" name="TextBox 156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4" name="TextBox 157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5" name="TextBox 158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6" name="TextBox 159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7" name="TextBox 160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8" name="TextBox 161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79" name="TextBox 162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0" name="TextBox 163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1" name="TextBox 164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2" name="TextBox 165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3" name="TextBox 166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4" name="TextBox 167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5" name="TextBox 168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6" name="TextBox 169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7" name="TextBox 170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8" name="TextBox 171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89" name="TextBox 172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0" name="TextBox 173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1" name="TextBox 174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2" name="TextBox 175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3" name="TextBox 176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4" name="TextBox 177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5" name="TextBox 178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6" name="TextBox 179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7" name="TextBox 180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8" name="TextBox 181">
          <a:extLst>
            <a:ext uri="{FF2B5EF4-FFF2-40B4-BE49-F238E27FC236}">
              <a16:creationId xmlns:a16="http://schemas.microsoft.com/office/drawing/2014/main" xmlns="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599" name="TextBox 182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0" name="TextBox 183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1" name="TextBox 184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2" name="TextBox 185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3" name="TextBox 186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4" name="TextBox 187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5" name="TextBox 188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6" name="TextBox 189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7" name="TextBox 190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8" name="TextBox 191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09" name="TextBox 192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0" name="TextBox 193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1" name="TextBox 194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2" name="TextBox 195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3" name="TextBox 196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4" name="TextBox 197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5" name="TextBox 198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6" name="TextBox 199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7" name="TextBox 200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8" name="TextBox 201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19" name="TextBox 202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0" name="TextBox 203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1" name="TextBox 204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2" name="TextBox 205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3" name="TextBox 206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4" name="TextBox 207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5" name="TextBox 208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6" name="TextBox 209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7" name="TextBox 210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8" name="TextBox 211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29" name="TextBox 212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0" name="TextBox 213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1" name="TextBox 214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2" name="TextBox 215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3" name="TextBox 216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4" name="TextBox 217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5" name="TextBox 218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6" name="TextBox 219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7" name="TextBox 220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8" name="TextBox 221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39" name="TextBox 222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0" name="TextBox 223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1" name="TextBox 224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2" name="TextBox 225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3" name="TextBox 226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4" name="TextBox 227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5" name="TextBox 228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6" name="TextBox 229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7" name="TextBox 230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8" name="TextBox 231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49" name="TextBox 232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0" name="TextBox 233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1" name="TextBox 234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2" name="TextBox 235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3" name="TextBox 236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4" name="TextBox 237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5" name="TextBox 238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6" name="TextBox 239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7" name="TextBox 240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8" name="TextBox 241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59" name="TextBox 242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0" name="TextBox 243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1" name="TextBox 244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2" name="TextBox 245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3" name="TextBox 246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4" name="TextBox 247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5" name="TextBox 248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6" name="TextBox 249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7" name="TextBox 250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8" name="TextBox 251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69" name="TextBox 252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70" name="TextBox 253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71" name="TextBox 254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72" name="TextBox 255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73" name="TextBox 256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297</xdr:row>
      <xdr:rowOff>0</xdr:rowOff>
    </xdr:from>
    <xdr:to>
      <xdr:col>9</xdr:col>
      <xdr:colOff>352425</xdr:colOff>
      <xdr:row>297</xdr:row>
      <xdr:rowOff>266700</xdr:rowOff>
    </xdr:to>
    <xdr:sp macro="" textlink="">
      <xdr:nvSpPr>
        <xdr:cNvPr id="674" name="TextBox 257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75" name="TextBox 1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76" name="TextBox 1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77" name="TextBox 1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78" name="TextBox 1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79" name="TextBox 1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0" name="TextBox 1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1" name="TextBox 1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2" name="TextBox 1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3" name="TextBox 1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6" name="TextBox 1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297</xdr:row>
      <xdr:rowOff>0</xdr:rowOff>
    </xdr:from>
    <xdr:to>
      <xdr:col>9</xdr:col>
      <xdr:colOff>304800</xdr:colOff>
      <xdr:row>297</xdr:row>
      <xdr:rowOff>266700</xdr:rowOff>
    </xdr:to>
    <xdr:sp macro="" textlink="">
      <xdr:nvSpPr>
        <xdr:cNvPr id="687" name="TextBox 1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88" name="TextBox 1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89" name="TextBox 1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90" name="TextBox 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91" name="TextBox 1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92" name="TextBox 1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93" name="TextBox 1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94" name="TextBox 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297</xdr:row>
      <xdr:rowOff>0</xdr:rowOff>
    </xdr:from>
    <xdr:ext cx="180975" cy="266700"/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9067800" y="113509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696" name="TextBox 1">
          <a:extLst>
            <a:ext uri="{FF2B5EF4-FFF2-40B4-BE49-F238E27FC236}">
              <a16:creationId xmlns:a16="http://schemas.microsoft.com/office/drawing/2014/main" xmlns="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697" name="TextBox 1">
          <a:extLst>
            <a:ext uri="{FF2B5EF4-FFF2-40B4-BE49-F238E27FC236}">
              <a16:creationId xmlns:a16="http://schemas.microsoft.com/office/drawing/2014/main" xmlns="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698" name="TextBox 1">
          <a:extLst>
            <a:ext uri="{FF2B5EF4-FFF2-40B4-BE49-F238E27FC236}">
              <a16:creationId xmlns:a16="http://schemas.microsoft.com/office/drawing/2014/main" xmlns="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699" name="TextBox 1">
          <a:extLst>
            <a:ext uri="{FF2B5EF4-FFF2-40B4-BE49-F238E27FC236}">
              <a16:creationId xmlns:a16="http://schemas.microsoft.com/office/drawing/2014/main" xmlns="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0" name="TextBox 1">
          <a:extLst>
            <a:ext uri="{FF2B5EF4-FFF2-40B4-BE49-F238E27FC236}">
              <a16:creationId xmlns:a16="http://schemas.microsoft.com/office/drawing/2014/main" xmlns="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1" name="TextBox 1">
          <a:extLst>
            <a:ext uri="{FF2B5EF4-FFF2-40B4-BE49-F238E27FC236}">
              <a16:creationId xmlns:a16="http://schemas.microsoft.com/office/drawing/2014/main" xmlns="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2" name="TextBox 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3" name="TextBox 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4" name="TextBox 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5" name="TextBox 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6" name="TextBox 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7" name="TextBox 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8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09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10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11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12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296</xdr:row>
      <xdr:rowOff>0</xdr:rowOff>
    </xdr:from>
    <xdr:ext cx="180975" cy="266700"/>
    <xdr:sp macro="" textlink="">
      <xdr:nvSpPr>
        <xdr:cNvPr id="713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56755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14" name="TextBox 1">
          <a:extLst>
            <a:ext uri="{FF2B5EF4-FFF2-40B4-BE49-F238E27FC236}">
              <a16:creationId xmlns:a16="http://schemas.microsoft.com/office/drawing/2014/main" xmlns="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15" name="TextBox 1">
          <a:extLst>
            <a:ext uri="{FF2B5EF4-FFF2-40B4-BE49-F238E27FC236}">
              <a16:creationId xmlns:a16="http://schemas.microsoft.com/office/drawing/2014/main" xmlns="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16" name="TextBox 1">
          <a:extLst>
            <a:ext uri="{FF2B5EF4-FFF2-40B4-BE49-F238E27FC236}">
              <a16:creationId xmlns:a16="http://schemas.microsoft.com/office/drawing/2014/main" xmlns="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17" name="TextBox 1">
          <a:extLst>
            <a:ext uri="{FF2B5EF4-FFF2-40B4-BE49-F238E27FC236}">
              <a16:creationId xmlns:a16="http://schemas.microsoft.com/office/drawing/2014/main" xmlns="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18" name="TextBox 1">
          <a:extLst>
            <a:ext uri="{FF2B5EF4-FFF2-40B4-BE49-F238E27FC236}">
              <a16:creationId xmlns:a16="http://schemas.microsoft.com/office/drawing/2014/main" xmlns="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19" name="TextBox 1">
          <a:extLst>
            <a:ext uri="{FF2B5EF4-FFF2-40B4-BE49-F238E27FC236}">
              <a16:creationId xmlns:a16="http://schemas.microsoft.com/office/drawing/2014/main" xmlns="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0" name="TextBox 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1" name="TextBox 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2" name="TextBox 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3" name="TextBox 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4" name="TextBox 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5" name="TextBox 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6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7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8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29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0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1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2" name="TextBox 1">
          <a:extLst>
            <a:ext uri="{FF2B5EF4-FFF2-40B4-BE49-F238E27FC236}">
              <a16:creationId xmlns:a16="http://schemas.microsoft.com/office/drawing/2014/main" xmlns="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3" name="TextBox 1">
          <a:extLst>
            <a:ext uri="{FF2B5EF4-FFF2-40B4-BE49-F238E27FC236}">
              <a16:creationId xmlns:a16="http://schemas.microsoft.com/office/drawing/2014/main" xmlns="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4" name="TextBox 1">
          <a:extLst>
            <a:ext uri="{FF2B5EF4-FFF2-40B4-BE49-F238E27FC236}">
              <a16:creationId xmlns:a16="http://schemas.microsoft.com/office/drawing/2014/main" xmlns="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5" name="TextBox 1">
          <a:extLst>
            <a:ext uri="{FF2B5EF4-FFF2-40B4-BE49-F238E27FC236}">
              <a16:creationId xmlns:a16="http://schemas.microsoft.com/office/drawing/2014/main" xmlns="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6" name="TextBox 1">
          <a:extLst>
            <a:ext uri="{FF2B5EF4-FFF2-40B4-BE49-F238E27FC236}">
              <a16:creationId xmlns:a16="http://schemas.microsoft.com/office/drawing/2014/main" xmlns="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7" name="TextBox 1">
          <a:extLst>
            <a:ext uri="{FF2B5EF4-FFF2-40B4-BE49-F238E27FC236}">
              <a16:creationId xmlns:a16="http://schemas.microsoft.com/office/drawing/2014/main" xmlns="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8" name="TextBox 1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39" name="TextBox 1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0" name="TextBox 1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1" name="TextBox 1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2" name="TextBox 1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3" name="TextBox 1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4" name="TextBox 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7" name="TextBox 1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8" name="TextBox 1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296</xdr:row>
      <xdr:rowOff>0</xdr:rowOff>
    </xdr:from>
    <xdr:ext cx="180975" cy="266700"/>
    <xdr:sp macro="" textlink="">
      <xdr:nvSpPr>
        <xdr:cNvPr id="749" name="TextBox 1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7771039" y="110544429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" name="TextBox 130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" name="TextBox 131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" name="TextBox 132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" name="TextBox 133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" name="TextBox 134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" name="TextBox 135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3" name="TextBox 136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4" name="TextBox 137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5" name="TextBox 138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6" name="TextBox 139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7" name="TextBox 140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8" name="TextBox 141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9" name="TextBox 142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0" name="TextBox 143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1" name="TextBox 144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2" name="TextBox 145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3" name="TextBox 146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4" name="TextBox 147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5" name="TextBox 148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6" name="TextBox 149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7" name="TextBox 150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8" name="TextBox 151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89" name="TextBox 152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0" name="TextBox 153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1" name="TextBox 154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2" name="TextBox 155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3" name="TextBox 156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4" name="TextBox 157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5" name="TextBox 158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6" name="TextBox 159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7" name="TextBox 160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8" name="TextBox 161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99" name="TextBox 162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0" name="TextBox 163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1" name="TextBox 164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2" name="TextBox 165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3" name="TextBox 166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4" name="TextBox 167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5" name="TextBox 168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6" name="TextBox 169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7" name="TextBox 170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8" name="TextBox 171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09" name="TextBox 172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0" name="TextBox 173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1" name="TextBox 174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2" name="TextBox 175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3" name="TextBox 176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4" name="TextBox 177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5" name="TextBox 178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6" name="TextBox 179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7" name="TextBox 180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8" name="TextBox 181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19" name="TextBox 182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0" name="TextBox 183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1" name="TextBox 184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2" name="TextBox 185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3" name="TextBox 186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4" name="TextBox 187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5" name="TextBox 188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6" name="TextBox 189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7" name="TextBox 190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8" name="TextBox 191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29" name="TextBox 192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0" name="TextBox 193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1" name="TextBox 194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2" name="TextBox 195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3" name="TextBox 196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4" name="TextBox 197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5" name="TextBox 198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6" name="TextBox 199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7" name="TextBox 200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8" name="TextBox 201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39" name="TextBox 202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0" name="TextBox 203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1" name="TextBox 204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2" name="TextBox 205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3" name="TextBox 206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4" name="TextBox 207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5" name="TextBox 208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6" name="TextBox 209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7" name="TextBox 210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8" name="TextBox 211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49" name="TextBox 212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0" name="TextBox 213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1" name="TextBox 214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2" name="TextBox 215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3" name="TextBox 216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4" name="TextBox 217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5" name="TextBox 218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6" name="TextBox 219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7" name="TextBox 220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8" name="TextBox 221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59" name="TextBox 222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0" name="TextBox 223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1" name="TextBox 224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2" name="TextBox 225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3" name="TextBox 226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4" name="TextBox 227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5" name="TextBox 228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6" name="TextBox 229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7" name="TextBox 230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8" name="TextBox 231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69" name="TextBox 232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0" name="TextBox 233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1" name="TextBox 234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2" name="TextBox 235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3" name="TextBox 236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4" name="TextBox 237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5" name="TextBox 238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6" name="TextBox 239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7" name="TextBox 240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8" name="TextBox 241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79" name="TextBox 242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0" name="TextBox 243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1" name="TextBox 244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2" name="TextBox 245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3" name="TextBox 246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4" name="TextBox 247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5" name="TextBox 248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6" name="TextBox 249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7" name="TextBox 250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8" name="TextBox 251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89" name="TextBox 252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90" name="TextBox 253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91" name="TextBox 254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92" name="TextBox 255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93" name="TextBox 256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194" name="TextBox 257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9</xdr:row>
      <xdr:rowOff>266700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547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547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547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547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547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547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9067800" y="357473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23888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25908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678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678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678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678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678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678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34300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48325" y="271272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678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34300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48325" y="28956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42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77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82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83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84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85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86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487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8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8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9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9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9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49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9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9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9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9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49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00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01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02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03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04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05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06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07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08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09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10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11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12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13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14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15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16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517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18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20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21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22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523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52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52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52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52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52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52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53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53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53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53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53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53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53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53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53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53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54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54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84429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7" name="TextBox 130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8" name="TextBox 131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09" name="TextBox 132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0" name="TextBox 133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1" name="TextBox 134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2" name="TextBox 135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3" name="TextBox 136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4" name="TextBox 137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5" name="TextBox 138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6" name="TextBox 139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7" name="TextBox 140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8" name="TextBox 141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19" name="TextBox 142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0" name="TextBox 143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1" name="TextBox 144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2" name="TextBox 145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3" name="TextBox 146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4" name="TextBox 147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5" name="TextBox 148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6" name="TextBox 149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7" name="TextBox 150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8" name="TextBox 151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29" name="TextBox 152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0" name="TextBox 153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1" name="TextBox 154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2" name="TextBox 155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3" name="TextBox 156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4" name="TextBox 157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5" name="TextBox 158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6" name="TextBox 159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7" name="TextBox 160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8" name="TextBox 161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39" name="TextBox 162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0" name="TextBox 163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1" name="TextBox 164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2" name="TextBox 165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3" name="TextBox 166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4" name="TextBox 167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5" name="TextBox 168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6" name="TextBox 169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7" name="TextBox 170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8" name="TextBox 171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49" name="TextBox 172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0" name="TextBox 173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1" name="TextBox 174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2" name="TextBox 175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3" name="TextBox 176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4" name="TextBox 177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5" name="TextBox 178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6" name="TextBox 179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7" name="TextBox 180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8" name="TextBox 181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59" name="TextBox 182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0" name="TextBox 183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1" name="TextBox 184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2" name="TextBox 185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3" name="TextBox 186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4" name="TextBox 187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5" name="TextBox 188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6" name="TextBox 189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7" name="TextBox 190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8" name="TextBox 191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69" name="TextBox 192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0" name="TextBox 193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1" name="TextBox 194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2" name="TextBox 195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3" name="TextBox 196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4" name="TextBox 197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5" name="TextBox 198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6" name="TextBox 199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7" name="TextBox 200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8" name="TextBox 201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79" name="TextBox 202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0" name="TextBox 203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1" name="TextBox 204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2" name="TextBox 205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3" name="TextBox 206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4" name="TextBox 207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5" name="TextBox 208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6" name="TextBox 209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7" name="TextBox 210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8" name="TextBox 211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89" name="TextBox 212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0" name="TextBox 213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1" name="TextBox 214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2" name="TextBox 215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3" name="TextBox 216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4" name="TextBox 217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5" name="TextBox 218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6" name="TextBox 219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7" name="TextBox 220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8" name="TextBox 221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699" name="TextBox 222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0" name="TextBox 223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1" name="TextBox 224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2" name="TextBox 225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3" name="TextBox 226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4" name="TextBox 227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5" name="TextBox 228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6" name="TextBox 229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7" name="TextBox 230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8" name="TextBox 231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09" name="TextBox 232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0" name="TextBox 233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1" name="TextBox 234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2" name="TextBox 235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3" name="TextBox 236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4" name="TextBox 237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5" name="TextBox 238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6" name="TextBox 239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7" name="TextBox 240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8" name="TextBox 241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19" name="TextBox 242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0" name="TextBox 243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1" name="TextBox 244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2" name="TextBox 245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3" name="TextBox 246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4" name="TextBox 247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5" name="TextBox 248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6" name="TextBox 249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7" name="TextBox 250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8" name="TextBox 251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29" name="TextBox 252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30" name="TextBox 253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31" name="TextBox 254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32" name="TextBox 255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33" name="TextBox 256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62</xdr:row>
      <xdr:rowOff>0</xdr:rowOff>
    </xdr:from>
    <xdr:to>
      <xdr:col>9</xdr:col>
      <xdr:colOff>352425</xdr:colOff>
      <xdr:row>63</xdr:row>
      <xdr:rowOff>17511</xdr:rowOff>
    </xdr:to>
    <xdr:sp macro="" textlink="">
      <xdr:nvSpPr>
        <xdr:cNvPr id="734" name="TextBox 257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35" name="TextBox 1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36" name="TextBox 1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37" name="TextBox 1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38" name="TextBox 1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39" name="TextBox 1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0" name="TextBox 1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1" name="TextBox 1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2" name="TextBox 1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3" name="TextBox 1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4" name="TextBox 1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5" name="TextBox 1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6" name="TextBox 1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62</xdr:row>
      <xdr:rowOff>0</xdr:rowOff>
    </xdr:from>
    <xdr:to>
      <xdr:col>9</xdr:col>
      <xdr:colOff>304800</xdr:colOff>
      <xdr:row>63</xdr:row>
      <xdr:rowOff>17511</xdr:rowOff>
    </xdr:to>
    <xdr:sp macro="" textlink="">
      <xdr:nvSpPr>
        <xdr:cNvPr id="747" name="TextBox 1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321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48" name="TextBox 1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49" name="TextBox 1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50" name="TextBox 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51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52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53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54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55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56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57" name="TextBox 1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58" name="TextBox 1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59" name="TextBox 1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62</xdr:row>
      <xdr:rowOff>0</xdr:rowOff>
    </xdr:from>
    <xdr:ext cx="180975" cy="266700"/>
    <xdr:sp macro="" textlink="">
      <xdr:nvSpPr>
        <xdr:cNvPr id="760" name="TextBox 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38766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63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64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65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66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67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68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69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70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71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72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73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74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75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76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77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78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79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80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81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82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83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84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85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86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87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88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89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90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791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9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9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9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9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79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98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799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00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01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02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03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0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0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0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0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0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0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10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11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12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13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14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15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16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17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18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19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20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21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2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2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2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2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2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28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29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30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31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32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33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34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35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36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37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38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39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40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41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42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43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44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45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4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4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4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4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5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5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5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5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5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5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5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58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59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60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61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63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64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65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66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67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69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70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71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72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73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74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75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76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77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78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79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81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8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8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8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8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88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88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89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90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91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92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9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9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9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9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9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89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900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901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902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903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904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905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90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90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90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90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91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91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913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914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915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916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34</xdr:row>
      <xdr:rowOff>0</xdr:rowOff>
    </xdr:from>
    <xdr:ext cx="180975" cy="266700"/>
    <xdr:sp macro="" textlink="">
      <xdr:nvSpPr>
        <xdr:cNvPr id="917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678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18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19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20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21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22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23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24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25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26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27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28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29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30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31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32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33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34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34</xdr:row>
      <xdr:rowOff>0</xdr:rowOff>
    </xdr:from>
    <xdr:ext cx="180975" cy="266700"/>
    <xdr:sp macro="" textlink="">
      <xdr:nvSpPr>
        <xdr:cNvPr id="935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34300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36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37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38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39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40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34</xdr:row>
      <xdr:rowOff>0</xdr:rowOff>
    </xdr:from>
    <xdr:ext cx="180975" cy="266700"/>
    <xdr:sp macro="" textlink="">
      <xdr:nvSpPr>
        <xdr:cNvPr id="941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48325" y="26860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94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94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94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94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39</xdr:row>
      <xdr:rowOff>0</xdr:rowOff>
    </xdr:from>
    <xdr:ext cx="180975" cy="266700"/>
    <xdr:sp macro="" textlink="">
      <xdr:nvSpPr>
        <xdr:cNvPr id="94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678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48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49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50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51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52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53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5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5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5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5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5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5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60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61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62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63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64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39</xdr:row>
      <xdr:rowOff>0</xdr:rowOff>
    </xdr:from>
    <xdr:ext cx="180975" cy="266700"/>
    <xdr:sp macro="" textlink="">
      <xdr:nvSpPr>
        <xdr:cNvPr id="965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34300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66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67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68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69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70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39</xdr:row>
      <xdr:rowOff>0</xdr:rowOff>
    </xdr:from>
    <xdr:ext cx="180975" cy="266700"/>
    <xdr:sp macro="" textlink="">
      <xdr:nvSpPr>
        <xdr:cNvPr id="971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48325" y="2899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97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97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97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97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97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78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79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80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81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82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83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84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85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86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87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88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89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90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91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92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93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94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995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9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9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9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99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0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0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100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100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100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100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41</xdr:row>
      <xdr:rowOff>0</xdr:rowOff>
    </xdr:from>
    <xdr:ext cx="180975" cy="266700"/>
    <xdr:sp macro="" textlink="">
      <xdr:nvSpPr>
        <xdr:cNvPr id="100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678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08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09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10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11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12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13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14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15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16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17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18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19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20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21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22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23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24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41</xdr:row>
      <xdr:rowOff>0</xdr:rowOff>
    </xdr:from>
    <xdr:ext cx="180975" cy="266700"/>
    <xdr:sp macro="" textlink="">
      <xdr:nvSpPr>
        <xdr:cNvPr id="1025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34300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26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27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28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29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30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41</xdr:row>
      <xdr:rowOff>0</xdr:rowOff>
    </xdr:from>
    <xdr:ext cx="180975" cy="266700"/>
    <xdr:sp macro="" textlink="">
      <xdr:nvSpPr>
        <xdr:cNvPr id="1031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48325" y="30213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103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103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103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103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45</xdr:row>
      <xdr:rowOff>0</xdr:rowOff>
    </xdr:from>
    <xdr:ext cx="180975" cy="266700"/>
    <xdr:sp macro="" textlink="">
      <xdr:nvSpPr>
        <xdr:cNvPr id="103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678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38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39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40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41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42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43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4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4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4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4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4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4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50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51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52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53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54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45</xdr:row>
      <xdr:rowOff>0</xdr:rowOff>
    </xdr:from>
    <xdr:ext cx="180975" cy="266700"/>
    <xdr:sp macro="" textlink="">
      <xdr:nvSpPr>
        <xdr:cNvPr id="1055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34300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5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5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5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5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6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45</xdr:row>
      <xdr:rowOff>0</xdr:rowOff>
    </xdr:from>
    <xdr:ext cx="180975" cy="266700"/>
    <xdr:sp macro="" textlink="">
      <xdr:nvSpPr>
        <xdr:cNvPr id="106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48325" y="32042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06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06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06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06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06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06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34300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0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0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0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0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0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0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384524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8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09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0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1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2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3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4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5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6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6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6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16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6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6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6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6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6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6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7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8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19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0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3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4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5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6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7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19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0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1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2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3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5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6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7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8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29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1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2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3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4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5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7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8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39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0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1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2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077325" y="36105353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2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3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3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61</xdr:row>
      <xdr:rowOff>0</xdr:rowOff>
    </xdr:from>
    <xdr:ext cx="180975" cy="266700"/>
    <xdr:sp macro="" textlink="">
      <xdr:nvSpPr>
        <xdr:cNvPr id="14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9104539" y="3574596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1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1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1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1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2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3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4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5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6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7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8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29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0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1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2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3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4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5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6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7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8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39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0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1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2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3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4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5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4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2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3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4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5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6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7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5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6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0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1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2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3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4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5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2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3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4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5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6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7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8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49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0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1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2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3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4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5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0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2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3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4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5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6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7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8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19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0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1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2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3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4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5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6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7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8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29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0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1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2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3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4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5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3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5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6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17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16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17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18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19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0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1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2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3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4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5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6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7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8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29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0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1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2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3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4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5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6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7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8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39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0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1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2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3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4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5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6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7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8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49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0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1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2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3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4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5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6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7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8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59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0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1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2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3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4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5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6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7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8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69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0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1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2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3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4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5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2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3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4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5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6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7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8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89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0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1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2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3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4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5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6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7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8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799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0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1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2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3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4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5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6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7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8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09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0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1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2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3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4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5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6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7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8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19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0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1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2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3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4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5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6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7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8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29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0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1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2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3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4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5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6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7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8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39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0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1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8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19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1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2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3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4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5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6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7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8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29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0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1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2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3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4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5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6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7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8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39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0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1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2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3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4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5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4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2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3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4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5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6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7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5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6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0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1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2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3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4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5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2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3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4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5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6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7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8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09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0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1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2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3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4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5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0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2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3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4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5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6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7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8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19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0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1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2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3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4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5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6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7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8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29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0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1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2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3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4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5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3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1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2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3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334962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1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1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1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1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2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3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4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5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6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7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8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29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0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1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2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3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4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5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6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7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8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39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0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1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2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3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4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5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4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2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3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4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5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6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7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5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6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0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1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2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3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4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5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2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3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4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5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6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7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8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39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0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1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2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3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4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5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0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2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3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4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5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6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7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8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19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0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1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2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3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4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5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6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7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8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29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0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1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2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3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4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5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3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4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5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61</xdr:row>
      <xdr:rowOff>0</xdr:rowOff>
    </xdr:from>
    <xdr:ext cx="180975" cy="266700"/>
    <xdr:sp macro="" textlink="">
      <xdr:nvSpPr>
        <xdr:cNvPr id="26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6694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16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17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18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19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0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1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2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3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4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5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6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7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8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29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0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1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2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3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4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5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6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7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8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39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0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1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2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3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4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5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6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7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8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49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0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1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2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3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4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5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6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7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8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59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0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1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2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3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4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5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6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7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8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69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0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1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2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3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4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5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2" name="TextBox 1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3" name="TextBox 1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4" name="TextBox 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5" name="TextBox 1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6" name="TextBox 1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7" name="TextBox 1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8" name="TextBox 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89" name="TextBox 1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0" name="TextBox 1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1" name="TextBox 1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2" name="TextBox 1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3" name="TextBox 1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4" name="TextBox 1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5" name="TextBox 1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6" name="TextBox 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7" name="TextBox 1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8" name="TextBox 1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699" name="TextBox 1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0" name="TextBox 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1" name="TextBox 1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2" name="TextBox 1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3" name="TextBox 1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4" name="TextBox 1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5" name="TextBox 1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6" name="TextBox 1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7" name="TextBox 1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8" name="TextBox 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09" name="TextBox 1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0" name="TextBox 1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1" name="TextBox 1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2" name="TextBox 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3" name="TextBox 1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4" name="TextBox 1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5" name="TextBox 1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6" name="TextBox 1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7" name="TextBox 1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8" name="TextBox 1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19" name="TextBox 1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0" name="TextBox 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1" name="TextBox 1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2" name="TextBox 1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3" name="TextBox 1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4" name="TextBox 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5" name="TextBox 1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6" name="TextBox 1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7" name="TextBox 1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8" name="TextBox 1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29" name="TextBox 1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0" name="TextBox 1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1" name="TextBox 1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2" name="TextBox 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3" name="TextBox 1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4" name="TextBox 1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5" name="TextBox 1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6" name="TextBox 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7" name="TextBox 1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8" name="TextBox 1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39" name="TextBox 1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0" name="TextBox 1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1" name="TextBox 1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7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8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1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2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3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4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5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6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7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8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29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0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1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2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3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4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5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6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7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8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39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0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1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2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3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4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5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4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2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3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4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5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6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7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5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6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0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1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2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3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4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5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2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3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4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5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6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7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8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299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0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1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2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3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4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5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0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2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3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4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5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6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7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8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19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0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1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2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3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4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5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6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7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8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29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0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1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2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3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4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5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3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0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1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6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7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8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19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0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1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2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3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4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5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6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7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8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29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0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1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2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3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4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5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6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7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8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39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0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1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2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3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4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5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6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7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8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49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0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1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2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3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4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5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6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7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8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59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0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1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2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3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4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5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6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7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8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69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0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1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2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3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4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5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7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2" name="TextBox 1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3" name="TextBox 1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4" name="TextBox 1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5" name="TextBox 1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6" name="TextBox 1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7" name="TextBox 1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8" name="TextBox 1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89" name="TextBox 1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0" name="TextBox 1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1" name="TextBox 1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2" name="TextBox 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3" name="TextBox 1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4" name="TextBox 1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5" name="TextBox 1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6" name="TextBox 1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7" name="TextBox 1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8" name="TextBox 1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299" name="TextBox 1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0" name="TextBox 1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1" name="TextBox 1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2" name="TextBox 1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3" name="TextBox 1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4" name="TextBox 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5" name="TextBox 1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6" name="TextBox 1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7" name="TextBox 1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8" name="TextBox 1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09" name="TextBox 1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0" name="TextBox 1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1" name="TextBox 1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2" name="TextBox 1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3" name="TextBox 1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4" name="TextBox 1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5" name="TextBox 1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6" name="TextBox 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7" name="TextBox 1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8" name="TextBox 1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19" name="TextBox 1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0" name="TextBox 1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1" name="TextBox 1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2" name="TextBox 1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3" name="TextBox 1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4" name="TextBox 1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5" name="TextBox 1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6" name="TextBox 1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7" name="TextBox 1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8" name="TextBox 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29" name="TextBox 1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0" name="TextBox 1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1" name="TextBox 1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2" name="TextBox 1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3" name="TextBox 1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4" name="TextBox 1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5" name="TextBox 1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6" name="TextBox 1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7" name="TextBox 1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8" name="TextBox 1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39" name="TextBox 1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0" name="TextBox 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1" name="TextBox 1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4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5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6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7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8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59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1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2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3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4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5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7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8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69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0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1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3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4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5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6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7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79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0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1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2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3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8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7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8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399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0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1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3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4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5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6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7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09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0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1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2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3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5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6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7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8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19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1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2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3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4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5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6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7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8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29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0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1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2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3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4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5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6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7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39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0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1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2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3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5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6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7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8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49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1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2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3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4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5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7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8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59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0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1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3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4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5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6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7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8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69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0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1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2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3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4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5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6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7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8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79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1" name="TextBox 1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2" name="TextBox 1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3" name="TextBox 1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4" name="TextBox 1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5" name="TextBox 1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7" name="TextBox 1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8" name="TextBox 1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89" name="TextBox 1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0" name="TextBox 1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1" name="TextBox 1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3" name="TextBox 1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4" name="TextBox 1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5" name="TextBox 1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6" name="TextBox 1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7" name="TextBox 1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499" name="TextBox 1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0" name="TextBox 1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1" name="TextBox 1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2" name="TextBox 1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3" name="TextBox 1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5" name="TextBox 1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6" name="TextBox 1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7" name="TextBox 1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8" name="TextBox 1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09" name="TextBox 1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10" name="TextBox 1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11" name="TextBox 1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12" name="TextBox 1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13" name="TextBox 1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14" name="TextBox 1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61</xdr:row>
      <xdr:rowOff>0</xdr:rowOff>
    </xdr:from>
    <xdr:ext cx="180975" cy="266700"/>
    <xdr:sp macro="" textlink="">
      <xdr:nvSpPr>
        <xdr:cNvPr id="3515" name="TextBox 1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7764992" y="1806575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7" name="TextBox 130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8" name="TextBox 131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9" name="TextBox 132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0" name="TextBox 133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1" name="TextBox 134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2" name="TextBox 135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3" name="TextBox 136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4" name="TextBox 137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5" name="TextBox 138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6" name="TextBox 139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7" name="TextBox 140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8" name="TextBox 141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79" name="TextBox 142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0" name="TextBox 143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1" name="TextBox 144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2" name="TextBox 145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3" name="TextBox 146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4" name="TextBox 147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5" name="TextBox 148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6" name="TextBox 149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7" name="TextBox 150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8" name="TextBox 151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89" name="TextBox 152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0" name="TextBox 153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1" name="TextBox 154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2" name="TextBox 155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3" name="TextBox 156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4" name="TextBox 157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5" name="TextBox 158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6" name="TextBox 159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7" name="TextBox 160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8" name="TextBox 161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99" name="TextBox 162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0" name="TextBox 163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1" name="TextBox 164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2" name="TextBox 165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3" name="TextBox 166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4" name="TextBox 167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5" name="TextBox 168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6" name="TextBox 169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7" name="TextBox 170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8" name="TextBox 171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09" name="TextBox 172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0" name="TextBox 173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1" name="TextBox 174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2" name="TextBox 175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3" name="TextBox 176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4" name="TextBox 177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5" name="TextBox 178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6" name="TextBox 179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7" name="TextBox 180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8" name="TextBox 181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19" name="TextBox 182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0" name="TextBox 183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1" name="TextBox 184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2" name="TextBox 185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3" name="TextBox 186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4" name="TextBox 187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5" name="TextBox 188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6" name="TextBox 189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7" name="TextBox 190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8" name="TextBox 191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29" name="TextBox 192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0" name="TextBox 193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1" name="TextBox 194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2" name="TextBox 195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3" name="TextBox 196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4" name="TextBox 197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5" name="TextBox 198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6" name="TextBox 199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7" name="TextBox 200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8" name="TextBox 201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39" name="TextBox 202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0" name="TextBox 203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1" name="TextBox 204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2" name="TextBox 205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3" name="TextBox 206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4" name="TextBox 207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5" name="TextBox 208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6" name="TextBox 209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7" name="TextBox 210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8" name="TextBox 211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49" name="TextBox 212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0" name="TextBox 213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1" name="TextBox 214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2" name="TextBox 215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3" name="TextBox 216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4" name="TextBox 217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5" name="TextBox 218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6" name="TextBox 219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7" name="TextBox 220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8" name="TextBox 221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59" name="TextBox 222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0" name="TextBox 223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1" name="TextBox 224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2" name="TextBox 225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3" name="TextBox 226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4" name="TextBox 227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5" name="TextBox 228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6" name="TextBox 229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7" name="TextBox 230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8" name="TextBox 231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69" name="TextBox 232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0" name="TextBox 233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1" name="TextBox 234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2" name="TextBox 235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3" name="TextBox 236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4" name="TextBox 237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5" name="TextBox 238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6" name="TextBox 239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7" name="TextBox 240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8" name="TextBox 241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79" name="TextBox 242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0" name="TextBox 243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1" name="TextBox 244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2" name="TextBox 245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3" name="TextBox 246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4" name="TextBox 247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5" name="TextBox 248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6" name="TextBox 249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7" name="TextBox 250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8" name="TextBox 251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89" name="TextBox 252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90" name="TextBox 253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91" name="TextBox 254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92" name="TextBox 255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93" name="TextBox 256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194" name="TextBox 257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9</xdr:row>
      <xdr:rowOff>266700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336804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336804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336804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336804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336804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336804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9067800" y="339566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9124950" y="40576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9124950" y="40576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226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227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228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229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230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231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124</xdr:row>
      <xdr:rowOff>0</xdr:rowOff>
    </xdr:from>
    <xdr:ext cx="180975" cy="266700"/>
    <xdr:sp macro="" textlink="">
      <xdr:nvSpPr>
        <xdr:cNvPr id="232" name="TextBox 1"/>
        <xdr:cNvSpPr txBox="1">
          <a:spLocks noChangeArrowheads="1"/>
        </xdr:cNvSpPr>
      </xdr:nvSpPr>
      <xdr:spPr bwMode="auto">
        <a:xfrm>
          <a:off x="9067800" y="37833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124</xdr:row>
      <xdr:rowOff>0</xdr:rowOff>
    </xdr:from>
    <xdr:ext cx="180975" cy="266700"/>
    <xdr:sp macro="" textlink="">
      <xdr:nvSpPr>
        <xdr:cNvPr id="233" name="TextBox 1"/>
        <xdr:cNvSpPr txBox="1">
          <a:spLocks noChangeArrowheads="1"/>
        </xdr:cNvSpPr>
      </xdr:nvSpPr>
      <xdr:spPr bwMode="auto">
        <a:xfrm>
          <a:off x="9067800" y="378333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546C7253-DC02-4D30-B024-630681889EB1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235" name="TextBox 1">
          <a:extLst>
            <a:ext uri="{FF2B5EF4-FFF2-40B4-BE49-F238E27FC236}">
              <a16:creationId xmlns="" xmlns:a16="http://schemas.microsoft.com/office/drawing/2014/main" id="{AA194B0F-3A85-4927-BAD7-19B9D531DF2E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236" name="TextBox 1">
          <a:extLst>
            <a:ext uri="{FF2B5EF4-FFF2-40B4-BE49-F238E27FC236}">
              <a16:creationId xmlns="" xmlns:a16="http://schemas.microsoft.com/office/drawing/2014/main" id="{F7385934-43C8-415C-A51A-B28B169BF68D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237" name="TextBox 1">
          <a:extLst>
            <a:ext uri="{FF2B5EF4-FFF2-40B4-BE49-F238E27FC236}">
              <a16:creationId xmlns="" xmlns:a16="http://schemas.microsoft.com/office/drawing/2014/main" id="{ECB4B724-8B0F-4626-AF69-F12096B12222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238" name="TextBox 1">
          <a:extLst>
            <a:ext uri="{FF2B5EF4-FFF2-40B4-BE49-F238E27FC236}">
              <a16:creationId xmlns="" xmlns:a16="http://schemas.microsoft.com/office/drawing/2014/main" id="{7336D49D-C72B-4F52-A3B6-650D6F0B2D9A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239" name="TextBox 1">
          <a:extLst>
            <a:ext uri="{FF2B5EF4-FFF2-40B4-BE49-F238E27FC236}">
              <a16:creationId xmlns="" xmlns:a16="http://schemas.microsoft.com/office/drawing/2014/main" id="{F32CC143-A173-4D8F-A9C9-A25AE6AC0CED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40" name="TextBox 1">
          <a:extLst>
            <a:ext uri="{FF2B5EF4-FFF2-40B4-BE49-F238E27FC236}">
              <a16:creationId xmlns="" xmlns:a16="http://schemas.microsoft.com/office/drawing/2014/main" id="{C47B1740-DC86-4E0B-85B6-BBAF7606985F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41" name="TextBox 1">
          <a:extLst>
            <a:ext uri="{FF2B5EF4-FFF2-40B4-BE49-F238E27FC236}">
              <a16:creationId xmlns="" xmlns:a16="http://schemas.microsoft.com/office/drawing/2014/main" id="{A73C216B-5F58-493D-84FF-3D467D2CA81B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42" name="TextBox 1">
          <a:extLst>
            <a:ext uri="{FF2B5EF4-FFF2-40B4-BE49-F238E27FC236}">
              <a16:creationId xmlns="" xmlns:a16="http://schemas.microsoft.com/office/drawing/2014/main" id="{58C88AA1-3318-4684-A7D3-DFC6BF17FC0F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43" name="TextBox 1">
          <a:extLst>
            <a:ext uri="{FF2B5EF4-FFF2-40B4-BE49-F238E27FC236}">
              <a16:creationId xmlns="" xmlns:a16="http://schemas.microsoft.com/office/drawing/2014/main" id="{8992AB15-F5C0-465A-84B1-CFB0B4CD9F93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44" name="TextBox 1">
          <a:extLst>
            <a:ext uri="{FF2B5EF4-FFF2-40B4-BE49-F238E27FC236}">
              <a16:creationId xmlns="" xmlns:a16="http://schemas.microsoft.com/office/drawing/2014/main" id="{0300031B-6018-4A24-9AF1-35EAEDBF120E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45" name="TextBox 1">
          <a:extLst>
            <a:ext uri="{FF2B5EF4-FFF2-40B4-BE49-F238E27FC236}">
              <a16:creationId xmlns="" xmlns:a16="http://schemas.microsoft.com/office/drawing/2014/main" id="{FF91DF74-6DA5-4FE0-AA6F-FB0170787CF4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46" name="TextBox 1">
          <a:extLst>
            <a:ext uri="{FF2B5EF4-FFF2-40B4-BE49-F238E27FC236}">
              <a16:creationId xmlns="" xmlns:a16="http://schemas.microsoft.com/office/drawing/2014/main" id="{4E4AF494-079F-4AC3-96F7-FA112EE2F482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47" name="TextBox 1">
          <a:extLst>
            <a:ext uri="{FF2B5EF4-FFF2-40B4-BE49-F238E27FC236}">
              <a16:creationId xmlns="" xmlns:a16="http://schemas.microsoft.com/office/drawing/2014/main" id="{A2ED360B-E76E-4B27-9EEB-06C75511FF8A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48" name="TextBox 1">
          <a:extLst>
            <a:ext uri="{FF2B5EF4-FFF2-40B4-BE49-F238E27FC236}">
              <a16:creationId xmlns="" xmlns:a16="http://schemas.microsoft.com/office/drawing/2014/main" id="{853F98ED-BE3B-4D2F-A41F-DAF4046C18F1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49" name="TextBox 1">
          <a:extLst>
            <a:ext uri="{FF2B5EF4-FFF2-40B4-BE49-F238E27FC236}">
              <a16:creationId xmlns="" xmlns:a16="http://schemas.microsoft.com/office/drawing/2014/main" id="{8CF64CA1-FB21-43C0-977C-258318D121BD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50" name="TextBox 1">
          <a:extLst>
            <a:ext uri="{FF2B5EF4-FFF2-40B4-BE49-F238E27FC236}">
              <a16:creationId xmlns="" xmlns:a16="http://schemas.microsoft.com/office/drawing/2014/main" id="{4584692B-A40F-4E0C-A43A-F18A40361D8E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51" name="TextBox 1">
          <a:extLst>
            <a:ext uri="{FF2B5EF4-FFF2-40B4-BE49-F238E27FC236}">
              <a16:creationId xmlns="" xmlns:a16="http://schemas.microsoft.com/office/drawing/2014/main" id="{A315444E-EC07-43A6-B35A-23AB44EF7325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52" name="TextBox 1">
          <a:extLst>
            <a:ext uri="{FF2B5EF4-FFF2-40B4-BE49-F238E27FC236}">
              <a16:creationId xmlns="" xmlns:a16="http://schemas.microsoft.com/office/drawing/2014/main" id="{889B5F0B-BAA7-4F91-A8CC-1EA021D80C97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53" name="TextBox 1">
          <a:extLst>
            <a:ext uri="{FF2B5EF4-FFF2-40B4-BE49-F238E27FC236}">
              <a16:creationId xmlns="" xmlns:a16="http://schemas.microsoft.com/office/drawing/2014/main" id="{6C5F5F33-770E-45CF-AC00-01B8EC9E80A1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54" name="TextBox 1">
          <a:extLst>
            <a:ext uri="{FF2B5EF4-FFF2-40B4-BE49-F238E27FC236}">
              <a16:creationId xmlns="" xmlns:a16="http://schemas.microsoft.com/office/drawing/2014/main" id="{3E874E29-C10B-4261-85E8-D2073FFBC3ED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55" name="TextBox 1">
          <a:extLst>
            <a:ext uri="{FF2B5EF4-FFF2-40B4-BE49-F238E27FC236}">
              <a16:creationId xmlns="" xmlns:a16="http://schemas.microsoft.com/office/drawing/2014/main" id="{00A694EC-28B5-4C2C-8460-9A5EB76B53D1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56" name="TextBox 1">
          <a:extLst>
            <a:ext uri="{FF2B5EF4-FFF2-40B4-BE49-F238E27FC236}">
              <a16:creationId xmlns="" xmlns:a16="http://schemas.microsoft.com/office/drawing/2014/main" id="{1837448E-CB53-4CE0-906C-48587A85D3FB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257" name="TextBox 1">
          <a:extLst>
            <a:ext uri="{FF2B5EF4-FFF2-40B4-BE49-F238E27FC236}">
              <a16:creationId xmlns="" xmlns:a16="http://schemas.microsoft.com/office/drawing/2014/main" id="{A8A64D58-B0B1-4D56-9189-9F221A102A77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58" name="TextBox 1">
          <a:extLst>
            <a:ext uri="{FF2B5EF4-FFF2-40B4-BE49-F238E27FC236}">
              <a16:creationId xmlns="" xmlns:a16="http://schemas.microsoft.com/office/drawing/2014/main" id="{093CF7B4-57B2-471F-977E-04DA85B25C9A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59" name="TextBox 1">
          <a:extLst>
            <a:ext uri="{FF2B5EF4-FFF2-40B4-BE49-F238E27FC236}">
              <a16:creationId xmlns="" xmlns:a16="http://schemas.microsoft.com/office/drawing/2014/main" id="{DD1CE87D-637D-46A6-98EC-03D534DBCE55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60" name="TextBox 1">
          <a:extLst>
            <a:ext uri="{FF2B5EF4-FFF2-40B4-BE49-F238E27FC236}">
              <a16:creationId xmlns="" xmlns:a16="http://schemas.microsoft.com/office/drawing/2014/main" id="{4A785E54-F981-4545-ACE4-6BB17606F008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61" name="TextBox 1">
          <a:extLst>
            <a:ext uri="{FF2B5EF4-FFF2-40B4-BE49-F238E27FC236}">
              <a16:creationId xmlns="" xmlns:a16="http://schemas.microsoft.com/office/drawing/2014/main" id="{86ABA6BD-D36D-4A68-91F3-2353C60B78F2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62" name="TextBox 1">
          <a:extLst>
            <a:ext uri="{FF2B5EF4-FFF2-40B4-BE49-F238E27FC236}">
              <a16:creationId xmlns="" xmlns:a16="http://schemas.microsoft.com/office/drawing/2014/main" id="{C1B53057-CF1B-43D1-B8B9-F2E32ABAD774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263" name="TextBox 1">
          <a:extLst>
            <a:ext uri="{FF2B5EF4-FFF2-40B4-BE49-F238E27FC236}">
              <a16:creationId xmlns="" xmlns:a16="http://schemas.microsoft.com/office/drawing/2014/main" id="{DBA9661F-D558-4DEE-B559-0DCD2C9D92F6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B8FA02A6-2BE6-43E1-81F4-AA76BCE5A568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65" name="TextBox 1">
          <a:extLst>
            <a:ext uri="{FF2B5EF4-FFF2-40B4-BE49-F238E27FC236}">
              <a16:creationId xmlns="" xmlns:a16="http://schemas.microsoft.com/office/drawing/2014/main" id="{B151380A-27D4-413C-B213-4DF3356F7C47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66" name="TextBox 1">
          <a:extLst>
            <a:ext uri="{FF2B5EF4-FFF2-40B4-BE49-F238E27FC236}">
              <a16:creationId xmlns="" xmlns:a16="http://schemas.microsoft.com/office/drawing/2014/main" id="{3F40E597-DB86-436F-9DBA-153013A55D5A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67" name="TextBox 1">
          <a:extLst>
            <a:ext uri="{FF2B5EF4-FFF2-40B4-BE49-F238E27FC236}">
              <a16:creationId xmlns="" xmlns:a16="http://schemas.microsoft.com/office/drawing/2014/main" id="{DCAA99DC-6E13-4164-AA1E-3F388163AF7F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68" name="TextBox 1">
          <a:extLst>
            <a:ext uri="{FF2B5EF4-FFF2-40B4-BE49-F238E27FC236}">
              <a16:creationId xmlns="" xmlns:a16="http://schemas.microsoft.com/office/drawing/2014/main" id="{AF78C4EF-E936-4670-BC25-D4C00BDC7C39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69" name="TextBox 1">
          <a:extLst>
            <a:ext uri="{FF2B5EF4-FFF2-40B4-BE49-F238E27FC236}">
              <a16:creationId xmlns="" xmlns:a16="http://schemas.microsoft.com/office/drawing/2014/main" id="{23EE19FE-CE8D-49D8-8E20-E6D535EBB0CC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70" name="TextBox 1">
          <a:extLst>
            <a:ext uri="{FF2B5EF4-FFF2-40B4-BE49-F238E27FC236}">
              <a16:creationId xmlns="" xmlns:a16="http://schemas.microsoft.com/office/drawing/2014/main" id="{95AB0804-170E-4411-A889-6995641A20B1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71" name="TextBox 1">
          <a:extLst>
            <a:ext uri="{FF2B5EF4-FFF2-40B4-BE49-F238E27FC236}">
              <a16:creationId xmlns="" xmlns:a16="http://schemas.microsoft.com/office/drawing/2014/main" id="{3C6BFD6C-4A2E-4534-986E-0EA4AB2F9EC0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72" name="TextBox 1">
          <a:extLst>
            <a:ext uri="{FF2B5EF4-FFF2-40B4-BE49-F238E27FC236}">
              <a16:creationId xmlns="" xmlns:a16="http://schemas.microsoft.com/office/drawing/2014/main" id="{2E012FB0-B609-4D0D-B461-68C2851E33B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73" name="TextBox 1">
          <a:extLst>
            <a:ext uri="{FF2B5EF4-FFF2-40B4-BE49-F238E27FC236}">
              <a16:creationId xmlns="" xmlns:a16="http://schemas.microsoft.com/office/drawing/2014/main" id="{029E1CF5-AB06-4CDE-9D77-E2782B19358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74" name="TextBox 1">
          <a:extLst>
            <a:ext uri="{FF2B5EF4-FFF2-40B4-BE49-F238E27FC236}">
              <a16:creationId xmlns="" xmlns:a16="http://schemas.microsoft.com/office/drawing/2014/main" id="{CBE2604C-5D32-4F33-80BC-D025333D57A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75" name="TextBox 1">
          <a:extLst>
            <a:ext uri="{FF2B5EF4-FFF2-40B4-BE49-F238E27FC236}">
              <a16:creationId xmlns="" xmlns:a16="http://schemas.microsoft.com/office/drawing/2014/main" id="{E93E869E-6751-49CE-877B-33EC75CFCF1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76" name="TextBox 1">
          <a:extLst>
            <a:ext uri="{FF2B5EF4-FFF2-40B4-BE49-F238E27FC236}">
              <a16:creationId xmlns="" xmlns:a16="http://schemas.microsoft.com/office/drawing/2014/main" id="{39DCC1CA-571A-42D3-B21F-89452D27890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77" name="TextBox 1">
          <a:extLst>
            <a:ext uri="{FF2B5EF4-FFF2-40B4-BE49-F238E27FC236}">
              <a16:creationId xmlns="" xmlns:a16="http://schemas.microsoft.com/office/drawing/2014/main" id="{899A552D-D5EF-4C3C-B621-752DD66FBBC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78" name="TextBox 1">
          <a:extLst>
            <a:ext uri="{FF2B5EF4-FFF2-40B4-BE49-F238E27FC236}">
              <a16:creationId xmlns="" xmlns:a16="http://schemas.microsoft.com/office/drawing/2014/main" id="{C69CBDB5-F71F-4220-8430-404F50C816F2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79" name="TextBox 1">
          <a:extLst>
            <a:ext uri="{FF2B5EF4-FFF2-40B4-BE49-F238E27FC236}">
              <a16:creationId xmlns="" xmlns:a16="http://schemas.microsoft.com/office/drawing/2014/main" id="{C61B3B57-950C-4BBC-B549-656450146F6C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80" name="TextBox 1">
          <a:extLst>
            <a:ext uri="{FF2B5EF4-FFF2-40B4-BE49-F238E27FC236}">
              <a16:creationId xmlns="" xmlns:a16="http://schemas.microsoft.com/office/drawing/2014/main" id="{068B08A5-3488-4CD6-9E9D-550EBECEF2D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81" name="TextBox 1">
          <a:extLst>
            <a:ext uri="{FF2B5EF4-FFF2-40B4-BE49-F238E27FC236}">
              <a16:creationId xmlns="" xmlns:a16="http://schemas.microsoft.com/office/drawing/2014/main" id="{DF25C70C-5A7E-428C-A6B0-9A0A71278D3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82" name="TextBox 1">
          <a:extLst>
            <a:ext uri="{FF2B5EF4-FFF2-40B4-BE49-F238E27FC236}">
              <a16:creationId xmlns="" xmlns:a16="http://schemas.microsoft.com/office/drawing/2014/main" id="{C9C9F152-CE96-45DE-AED0-86A8A19D389E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83" name="TextBox 1">
          <a:extLst>
            <a:ext uri="{FF2B5EF4-FFF2-40B4-BE49-F238E27FC236}">
              <a16:creationId xmlns="" xmlns:a16="http://schemas.microsoft.com/office/drawing/2014/main" id="{B45A54DD-690F-4760-908A-9AD3675E6955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84" name="TextBox 1">
          <a:extLst>
            <a:ext uri="{FF2B5EF4-FFF2-40B4-BE49-F238E27FC236}">
              <a16:creationId xmlns="" xmlns:a16="http://schemas.microsoft.com/office/drawing/2014/main" id="{41EBE8DA-7EA9-44AE-B7F3-A2D38C6566F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85" name="TextBox 1">
          <a:extLst>
            <a:ext uri="{FF2B5EF4-FFF2-40B4-BE49-F238E27FC236}">
              <a16:creationId xmlns="" xmlns:a16="http://schemas.microsoft.com/office/drawing/2014/main" id="{505B8A32-0F10-45FC-8135-A5909D37C95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86" name="TextBox 1">
          <a:extLst>
            <a:ext uri="{FF2B5EF4-FFF2-40B4-BE49-F238E27FC236}">
              <a16:creationId xmlns="" xmlns:a16="http://schemas.microsoft.com/office/drawing/2014/main" id="{18107FD5-44B8-4E2E-987F-019523741C7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287" name="TextBox 1">
          <a:extLst>
            <a:ext uri="{FF2B5EF4-FFF2-40B4-BE49-F238E27FC236}">
              <a16:creationId xmlns="" xmlns:a16="http://schemas.microsoft.com/office/drawing/2014/main" id="{B63225B0-F8F9-464B-8EF7-5DAA786D195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88" name="TextBox 1">
          <a:extLst>
            <a:ext uri="{FF2B5EF4-FFF2-40B4-BE49-F238E27FC236}">
              <a16:creationId xmlns="" xmlns:a16="http://schemas.microsoft.com/office/drawing/2014/main" id="{A1D0DEAF-1C19-4BAC-A230-D9EF0511663E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89" name="TextBox 1">
          <a:extLst>
            <a:ext uri="{FF2B5EF4-FFF2-40B4-BE49-F238E27FC236}">
              <a16:creationId xmlns="" xmlns:a16="http://schemas.microsoft.com/office/drawing/2014/main" id="{1EEE4B3B-CA87-4898-B045-DA310DE5B28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90" name="TextBox 1">
          <a:extLst>
            <a:ext uri="{FF2B5EF4-FFF2-40B4-BE49-F238E27FC236}">
              <a16:creationId xmlns="" xmlns:a16="http://schemas.microsoft.com/office/drawing/2014/main" id="{718D9AC9-521C-43A0-9EE1-242999077B9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91" name="TextBox 1">
          <a:extLst>
            <a:ext uri="{FF2B5EF4-FFF2-40B4-BE49-F238E27FC236}">
              <a16:creationId xmlns="" xmlns:a16="http://schemas.microsoft.com/office/drawing/2014/main" id="{BE0EF820-6E10-4BCC-8832-15AABC40F5E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92" name="TextBox 1">
          <a:extLst>
            <a:ext uri="{FF2B5EF4-FFF2-40B4-BE49-F238E27FC236}">
              <a16:creationId xmlns="" xmlns:a16="http://schemas.microsoft.com/office/drawing/2014/main" id="{8CEABF89-D92E-49CD-B3D7-E2E1B3F0389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293" name="TextBox 1">
          <a:extLst>
            <a:ext uri="{FF2B5EF4-FFF2-40B4-BE49-F238E27FC236}">
              <a16:creationId xmlns="" xmlns:a16="http://schemas.microsoft.com/office/drawing/2014/main" id="{C93474E3-8A62-4F33-A04B-4A0C9938225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90E4A97-923F-4E9A-94BB-734CC1389BFD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95" name="TextBox 1">
          <a:extLst>
            <a:ext uri="{FF2B5EF4-FFF2-40B4-BE49-F238E27FC236}">
              <a16:creationId xmlns="" xmlns:a16="http://schemas.microsoft.com/office/drawing/2014/main" id="{AE200F3E-9AB0-4FA1-83F8-4C964E44F33B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96" name="TextBox 1">
          <a:extLst>
            <a:ext uri="{FF2B5EF4-FFF2-40B4-BE49-F238E27FC236}">
              <a16:creationId xmlns="" xmlns:a16="http://schemas.microsoft.com/office/drawing/2014/main" id="{A734E44C-8099-4D32-A071-6B297D52CC22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97" name="TextBox 1">
          <a:extLst>
            <a:ext uri="{FF2B5EF4-FFF2-40B4-BE49-F238E27FC236}">
              <a16:creationId xmlns="" xmlns:a16="http://schemas.microsoft.com/office/drawing/2014/main" id="{C8538762-0544-4077-AF6B-C93CFE9014F3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98" name="TextBox 1">
          <a:extLst>
            <a:ext uri="{FF2B5EF4-FFF2-40B4-BE49-F238E27FC236}">
              <a16:creationId xmlns="" xmlns:a16="http://schemas.microsoft.com/office/drawing/2014/main" id="{10BDEF25-B158-4BD5-8A72-AA6C09998A2E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299" name="TextBox 1">
          <a:extLst>
            <a:ext uri="{FF2B5EF4-FFF2-40B4-BE49-F238E27FC236}">
              <a16:creationId xmlns="" xmlns:a16="http://schemas.microsoft.com/office/drawing/2014/main" id="{4E2D2B46-1563-45C5-8BE6-0B64B4C50280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00" name="TextBox 1">
          <a:extLst>
            <a:ext uri="{FF2B5EF4-FFF2-40B4-BE49-F238E27FC236}">
              <a16:creationId xmlns="" xmlns:a16="http://schemas.microsoft.com/office/drawing/2014/main" id="{93234055-6F3B-42AE-A653-B13173C260D8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01" name="TextBox 1">
          <a:extLst>
            <a:ext uri="{FF2B5EF4-FFF2-40B4-BE49-F238E27FC236}">
              <a16:creationId xmlns="" xmlns:a16="http://schemas.microsoft.com/office/drawing/2014/main" id="{1FA07BBF-F9FD-4936-B324-1C209C467BD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02" name="TextBox 1">
          <a:extLst>
            <a:ext uri="{FF2B5EF4-FFF2-40B4-BE49-F238E27FC236}">
              <a16:creationId xmlns="" xmlns:a16="http://schemas.microsoft.com/office/drawing/2014/main" id="{E4FEAD3A-9FE0-4C30-AD5E-13D3025205DF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03" name="TextBox 1">
          <a:extLst>
            <a:ext uri="{FF2B5EF4-FFF2-40B4-BE49-F238E27FC236}">
              <a16:creationId xmlns="" xmlns:a16="http://schemas.microsoft.com/office/drawing/2014/main" id="{D30158DE-8DC1-4E6F-B760-F98F69079FC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04" name="TextBox 1">
          <a:extLst>
            <a:ext uri="{FF2B5EF4-FFF2-40B4-BE49-F238E27FC236}">
              <a16:creationId xmlns="" xmlns:a16="http://schemas.microsoft.com/office/drawing/2014/main" id="{6000F9F7-55EF-4F88-A73A-C85CBB32179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05" name="TextBox 1">
          <a:extLst>
            <a:ext uri="{FF2B5EF4-FFF2-40B4-BE49-F238E27FC236}">
              <a16:creationId xmlns="" xmlns:a16="http://schemas.microsoft.com/office/drawing/2014/main" id="{A40862C1-3BB0-43F5-8C19-C0814B1116A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06" name="TextBox 1">
          <a:extLst>
            <a:ext uri="{FF2B5EF4-FFF2-40B4-BE49-F238E27FC236}">
              <a16:creationId xmlns="" xmlns:a16="http://schemas.microsoft.com/office/drawing/2014/main" id="{DBC5C705-06CA-46B4-ADA8-F5210662412D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07" name="TextBox 1">
          <a:extLst>
            <a:ext uri="{FF2B5EF4-FFF2-40B4-BE49-F238E27FC236}">
              <a16:creationId xmlns="" xmlns:a16="http://schemas.microsoft.com/office/drawing/2014/main" id="{D357D854-660F-4F79-964F-5B410F02835A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08" name="TextBox 1">
          <a:extLst>
            <a:ext uri="{FF2B5EF4-FFF2-40B4-BE49-F238E27FC236}">
              <a16:creationId xmlns="" xmlns:a16="http://schemas.microsoft.com/office/drawing/2014/main" id="{35165BEB-A7BC-4C12-BFCC-75BE8E3712AC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09" name="TextBox 1">
          <a:extLst>
            <a:ext uri="{FF2B5EF4-FFF2-40B4-BE49-F238E27FC236}">
              <a16:creationId xmlns="" xmlns:a16="http://schemas.microsoft.com/office/drawing/2014/main" id="{CE2C0E07-B953-4DF1-BE8D-F53DAB404EB4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10" name="TextBox 1">
          <a:extLst>
            <a:ext uri="{FF2B5EF4-FFF2-40B4-BE49-F238E27FC236}">
              <a16:creationId xmlns="" xmlns:a16="http://schemas.microsoft.com/office/drawing/2014/main" id="{74A80643-27CD-4DD1-9C34-B548D5BDDFE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11" name="TextBox 1">
          <a:extLst>
            <a:ext uri="{FF2B5EF4-FFF2-40B4-BE49-F238E27FC236}">
              <a16:creationId xmlns="" xmlns:a16="http://schemas.microsoft.com/office/drawing/2014/main" id="{2E89C9CD-BF0C-4386-9902-F3242F98114D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12" name="TextBox 1">
          <a:extLst>
            <a:ext uri="{FF2B5EF4-FFF2-40B4-BE49-F238E27FC236}">
              <a16:creationId xmlns="" xmlns:a16="http://schemas.microsoft.com/office/drawing/2014/main" id="{A1B7B82D-1DEB-4079-8E88-4B00F83FF92E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13" name="TextBox 1">
          <a:extLst>
            <a:ext uri="{FF2B5EF4-FFF2-40B4-BE49-F238E27FC236}">
              <a16:creationId xmlns="" xmlns:a16="http://schemas.microsoft.com/office/drawing/2014/main" id="{15B80A52-BCE9-42BD-A90B-70603410096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14" name="TextBox 1">
          <a:extLst>
            <a:ext uri="{FF2B5EF4-FFF2-40B4-BE49-F238E27FC236}">
              <a16:creationId xmlns="" xmlns:a16="http://schemas.microsoft.com/office/drawing/2014/main" id="{978A36C6-EB4A-4DCB-9111-0C6C23768F49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15" name="TextBox 1">
          <a:extLst>
            <a:ext uri="{FF2B5EF4-FFF2-40B4-BE49-F238E27FC236}">
              <a16:creationId xmlns="" xmlns:a16="http://schemas.microsoft.com/office/drawing/2014/main" id="{761818F6-743E-4A88-B8C8-4B2395AD03E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16" name="TextBox 1">
          <a:extLst>
            <a:ext uri="{FF2B5EF4-FFF2-40B4-BE49-F238E27FC236}">
              <a16:creationId xmlns="" xmlns:a16="http://schemas.microsoft.com/office/drawing/2014/main" id="{55CA5706-1904-4750-A8DF-0F4A26346421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17" name="TextBox 1">
          <a:extLst>
            <a:ext uri="{FF2B5EF4-FFF2-40B4-BE49-F238E27FC236}">
              <a16:creationId xmlns="" xmlns:a16="http://schemas.microsoft.com/office/drawing/2014/main" id="{DDFC766C-F516-44F9-8683-998B61DD96F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18" name="TextBox 1">
          <a:extLst>
            <a:ext uri="{FF2B5EF4-FFF2-40B4-BE49-F238E27FC236}">
              <a16:creationId xmlns="" xmlns:a16="http://schemas.microsoft.com/office/drawing/2014/main" id="{5F832BB7-8505-4EBA-A0B5-2D02F3475EF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19" name="TextBox 1">
          <a:extLst>
            <a:ext uri="{FF2B5EF4-FFF2-40B4-BE49-F238E27FC236}">
              <a16:creationId xmlns="" xmlns:a16="http://schemas.microsoft.com/office/drawing/2014/main" id="{98807533-4648-419E-B1C9-12A5669BB7B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20" name="TextBox 1">
          <a:extLst>
            <a:ext uri="{FF2B5EF4-FFF2-40B4-BE49-F238E27FC236}">
              <a16:creationId xmlns="" xmlns:a16="http://schemas.microsoft.com/office/drawing/2014/main" id="{213F0BE3-D336-4710-851D-59B36141310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21" name="TextBox 1">
          <a:extLst>
            <a:ext uri="{FF2B5EF4-FFF2-40B4-BE49-F238E27FC236}">
              <a16:creationId xmlns="" xmlns:a16="http://schemas.microsoft.com/office/drawing/2014/main" id="{9850CA48-B45D-401A-9E28-3F79AF0ED3DA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22" name="TextBox 1">
          <a:extLst>
            <a:ext uri="{FF2B5EF4-FFF2-40B4-BE49-F238E27FC236}">
              <a16:creationId xmlns="" xmlns:a16="http://schemas.microsoft.com/office/drawing/2014/main" id="{BA2EC8DB-9F04-417A-9407-5DCC3A15F29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23" name="TextBox 1">
          <a:extLst>
            <a:ext uri="{FF2B5EF4-FFF2-40B4-BE49-F238E27FC236}">
              <a16:creationId xmlns="" xmlns:a16="http://schemas.microsoft.com/office/drawing/2014/main" id="{A8357B47-63F7-4286-87C0-608068F7D22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9B54FCD6-EA39-4BD6-A587-63837C61D193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25" name="TextBox 1">
          <a:extLst>
            <a:ext uri="{FF2B5EF4-FFF2-40B4-BE49-F238E27FC236}">
              <a16:creationId xmlns="" xmlns:a16="http://schemas.microsoft.com/office/drawing/2014/main" id="{A20D4E62-4DC8-478F-85F9-D6F870033216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26" name="TextBox 1">
          <a:extLst>
            <a:ext uri="{FF2B5EF4-FFF2-40B4-BE49-F238E27FC236}">
              <a16:creationId xmlns="" xmlns:a16="http://schemas.microsoft.com/office/drawing/2014/main" id="{CA7A78B3-F62A-4CC1-99BF-94D70BD7DE11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27" name="TextBox 1">
          <a:extLst>
            <a:ext uri="{FF2B5EF4-FFF2-40B4-BE49-F238E27FC236}">
              <a16:creationId xmlns="" xmlns:a16="http://schemas.microsoft.com/office/drawing/2014/main" id="{0B6989EC-0658-488D-BA0E-E30782C7B936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28" name="TextBox 1">
          <a:extLst>
            <a:ext uri="{FF2B5EF4-FFF2-40B4-BE49-F238E27FC236}">
              <a16:creationId xmlns="" xmlns:a16="http://schemas.microsoft.com/office/drawing/2014/main" id="{0B9D9ADE-4076-4AE3-B66C-51B5507C1735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29" name="TextBox 1">
          <a:extLst>
            <a:ext uri="{FF2B5EF4-FFF2-40B4-BE49-F238E27FC236}">
              <a16:creationId xmlns="" xmlns:a16="http://schemas.microsoft.com/office/drawing/2014/main" id="{DF967C04-7173-4973-AC96-8B326F5A0CA8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30" name="TextBox 1">
          <a:extLst>
            <a:ext uri="{FF2B5EF4-FFF2-40B4-BE49-F238E27FC236}">
              <a16:creationId xmlns="" xmlns:a16="http://schemas.microsoft.com/office/drawing/2014/main" id="{36F02371-2174-4150-8107-5CCA0C4CBCA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31" name="TextBox 1">
          <a:extLst>
            <a:ext uri="{FF2B5EF4-FFF2-40B4-BE49-F238E27FC236}">
              <a16:creationId xmlns="" xmlns:a16="http://schemas.microsoft.com/office/drawing/2014/main" id="{5B144537-E971-49EF-AA19-F4BBF6187CE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32" name="TextBox 1">
          <a:extLst>
            <a:ext uri="{FF2B5EF4-FFF2-40B4-BE49-F238E27FC236}">
              <a16:creationId xmlns="" xmlns:a16="http://schemas.microsoft.com/office/drawing/2014/main" id="{0907DF1D-39EF-4139-A806-2197F8BAD01D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33" name="TextBox 1">
          <a:extLst>
            <a:ext uri="{FF2B5EF4-FFF2-40B4-BE49-F238E27FC236}">
              <a16:creationId xmlns="" xmlns:a16="http://schemas.microsoft.com/office/drawing/2014/main" id="{A5B97EAA-C1A3-4234-AEC3-995E0196834E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34" name="TextBox 1">
          <a:extLst>
            <a:ext uri="{FF2B5EF4-FFF2-40B4-BE49-F238E27FC236}">
              <a16:creationId xmlns="" xmlns:a16="http://schemas.microsoft.com/office/drawing/2014/main" id="{86D28A5A-CA21-419A-B078-284C3952A1ED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35" name="TextBox 1">
          <a:extLst>
            <a:ext uri="{FF2B5EF4-FFF2-40B4-BE49-F238E27FC236}">
              <a16:creationId xmlns="" xmlns:a16="http://schemas.microsoft.com/office/drawing/2014/main" id="{41206EAE-5AFE-4D10-8783-444BA60EA2BD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36" name="TextBox 1">
          <a:extLst>
            <a:ext uri="{FF2B5EF4-FFF2-40B4-BE49-F238E27FC236}">
              <a16:creationId xmlns="" xmlns:a16="http://schemas.microsoft.com/office/drawing/2014/main" id="{67931F3A-B220-44B6-B8B6-9D3C97056645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37" name="TextBox 1">
          <a:extLst>
            <a:ext uri="{FF2B5EF4-FFF2-40B4-BE49-F238E27FC236}">
              <a16:creationId xmlns="" xmlns:a16="http://schemas.microsoft.com/office/drawing/2014/main" id="{C63D9EEE-0E69-4591-A081-56991B333058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38" name="TextBox 1">
          <a:extLst>
            <a:ext uri="{FF2B5EF4-FFF2-40B4-BE49-F238E27FC236}">
              <a16:creationId xmlns="" xmlns:a16="http://schemas.microsoft.com/office/drawing/2014/main" id="{7B73FC9F-676B-41EC-AFC3-18018900B83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39" name="TextBox 1">
          <a:extLst>
            <a:ext uri="{FF2B5EF4-FFF2-40B4-BE49-F238E27FC236}">
              <a16:creationId xmlns="" xmlns:a16="http://schemas.microsoft.com/office/drawing/2014/main" id="{D29BFF7C-1925-487E-83BB-307E4B2D5A8A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40" name="TextBox 1">
          <a:extLst>
            <a:ext uri="{FF2B5EF4-FFF2-40B4-BE49-F238E27FC236}">
              <a16:creationId xmlns="" xmlns:a16="http://schemas.microsoft.com/office/drawing/2014/main" id="{D6F9E91F-D1E3-40A3-93CB-7B249891162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41" name="TextBox 1">
          <a:extLst>
            <a:ext uri="{FF2B5EF4-FFF2-40B4-BE49-F238E27FC236}">
              <a16:creationId xmlns="" xmlns:a16="http://schemas.microsoft.com/office/drawing/2014/main" id="{6B23CDDB-4B7E-4EE4-9BD3-E246A478608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42" name="TextBox 1">
          <a:extLst>
            <a:ext uri="{FF2B5EF4-FFF2-40B4-BE49-F238E27FC236}">
              <a16:creationId xmlns="" xmlns:a16="http://schemas.microsoft.com/office/drawing/2014/main" id="{B01BABB7-40D3-46E7-8DE2-15E0FCE5B3F4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43" name="TextBox 1">
          <a:extLst>
            <a:ext uri="{FF2B5EF4-FFF2-40B4-BE49-F238E27FC236}">
              <a16:creationId xmlns="" xmlns:a16="http://schemas.microsoft.com/office/drawing/2014/main" id="{ACF807BD-C97C-498E-9876-563A077D695F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44" name="TextBox 1">
          <a:extLst>
            <a:ext uri="{FF2B5EF4-FFF2-40B4-BE49-F238E27FC236}">
              <a16:creationId xmlns="" xmlns:a16="http://schemas.microsoft.com/office/drawing/2014/main" id="{E7AFDF22-BFB8-4B47-907E-6E854B5C241A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45" name="TextBox 1">
          <a:extLst>
            <a:ext uri="{FF2B5EF4-FFF2-40B4-BE49-F238E27FC236}">
              <a16:creationId xmlns="" xmlns:a16="http://schemas.microsoft.com/office/drawing/2014/main" id="{54DA0158-B690-4C14-8A2E-4C28461E520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46" name="TextBox 1">
          <a:extLst>
            <a:ext uri="{FF2B5EF4-FFF2-40B4-BE49-F238E27FC236}">
              <a16:creationId xmlns="" xmlns:a16="http://schemas.microsoft.com/office/drawing/2014/main" id="{38928556-64E0-4091-BA41-1309D92518E0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47" name="TextBox 1">
          <a:extLst>
            <a:ext uri="{FF2B5EF4-FFF2-40B4-BE49-F238E27FC236}">
              <a16:creationId xmlns="" xmlns:a16="http://schemas.microsoft.com/office/drawing/2014/main" id="{C76E0987-1D7D-4227-A2F3-82591684FB4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48" name="TextBox 1">
          <a:extLst>
            <a:ext uri="{FF2B5EF4-FFF2-40B4-BE49-F238E27FC236}">
              <a16:creationId xmlns="" xmlns:a16="http://schemas.microsoft.com/office/drawing/2014/main" id="{C68CF5AB-BDE3-44CA-AF47-68834A44B13D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49" name="TextBox 1">
          <a:extLst>
            <a:ext uri="{FF2B5EF4-FFF2-40B4-BE49-F238E27FC236}">
              <a16:creationId xmlns="" xmlns:a16="http://schemas.microsoft.com/office/drawing/2014/main" id="{4DCCF720-D2C6-47CF-9814-9AD1926417CC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50" name="TextBox 1">
          <a:extLst>
            <a:ext uri="{FF2B5EF4-FFF2-40B4-BE49-F238E27FC236}">
              <a16:creationId xmlns="" xmlns:a16="http://schemas.microsoft.com/office/drawing/2014/main" id="{26DFD6D1-AD9C-4606-8BF2-0B82F4EADA7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51" name="TextBox 1">
          <a:extLst>
            <a:ext uri="{FF2B5EF4-FFF2-40B4-BE49-F238E27FC236}">
              <a16:creationId xmlns="" xmlns:a16="http://schemas.microsoft.com/office/drawing/2014/main" id="{0735F1BD-D0AF-4CF5-80B0-F1BB5C28E92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52" name="TextBox 1">
          <a:extLst>
            <a:ext uri="{FF2B5EF4-FFF2-40B4-BE49-F238E27FC236}">
              <a16:creationId xmlns="" xmlns:a16="http://schemas.microsoft.com/office/drawing/2014/main" id="{5A2A567D-BAA1-4918-A359-C721AD112DF5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53" name="TextBox 1">
          <a:extLst>
            <a:ext uri="{FF2B5EF4-FFF2-40B4-BE49-F238E27FC236}">
              <a16:creationId xmlns="" xmlns:a16="http://schemas.microsoft.com/office/drawing/2014/main" id="{F5DED60C-D0F5-4520-ADAF-C941BD1CDB88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DAEE5062-BBB1-48A6-9585-B98B7AEE16F9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55" name="TextBox 1">
          <a:extLst>
            <a:ext uri="{FF2B5EF4-FFF2-40B4-BE49-F238E27FC236}">
              <a16:creationId xmlns="" xmlns:a16="http://schemas.microsoft.com/office/drawing/2014/main" id="{6D85D60B-3D73-49EA-9ACE-08EACA722515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56" name="TextBox 1">
          <a:extLst>
            <a:ext uri="{FF2B5EF4-FFF2-40B4-BE49-F238E27FC236}">
              <a16:creationId xmlns="" xmlns:a16="http://schemas.microsoft.com/office/drawing/2014/main" id="{F84E0DDA-DCB2-4DF0-819C-4DB09552AB75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57" name="TextBox 1">
          <a:extLst>
            <a:ext uri="{FF2B5EF4-FFF2-40B4-BE49-F238E27FC236}">
              <a16:creationId xmlns="" xmlns:a16="http://schemas.microsoft.com/office/drawing/2014/main" id="{7C362EBE-7E29-4054-8B4C-9A86476029D4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58" name="TextBox 1">
          <a:extLst>
            <a:ext uri="{FF2B5EF4-FFF2-40B4-BE49-F238E27FC236}">
              <a16:creationId xmlns="" xmlns:a16="http://schemas.microsoft.com/office/drawing/2014/main" id="{CC770D32-8499-4EE6-9AF7-F05067BF75E1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359" name="TextBox 1">
          <a:extLst>
            <a:ext uri="{FF2B5EF4-FFF2-40B4-BE49-F238E27FC236}">
              <a16:creationId xmlns="" xmlns:a16="http://schemas.microsoft.com/office/drawing/2014/main" id="{DFB8AA0E-A43E-49EF-926E-0658B5069432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60" name="TextBox 1">
          <a:extLst>
            <a:ext uri="{FF2B5EF4-FFF2-40B4-BE49-F238E27FC236}">
              <a16:creationId xmlns="" xmlns:a16="http://schemas.microsoft.com/office/drawing/2014/main" id="{331A6FBD-4830-411B-B7D3-8396AA9F80A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61" name="TextBox 1">
          <a:extLst>
            <a:ext uri="{FF2B5EF4-FFF2-40B4-BE49-F238E27FC236}">
              <a16:creationId xmlns="" xmlns:a16="http://schemas.microsoft.com/office/drawing/2014/main" id="{8A4B2679-6488-41B7-8CB2-CA3C2A39C36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62" name="TextBox 1">
          <a:extLst>
            <a:ext uri="{FF2B5EF4-FFF2-40B4-BE49-F238E27FC236}">
              <a16:creationId xmlns="" xmlns:a16="http://schemas.microsoft.com/office/drawing/2014/main" id="{FCC75066-00BE-428F-84A1-6785A818D93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63" name="TextBox 1">
          <a:extLst>
            <a:ext uri="{FF2B5EF4-FFF2-40B4-BE49-F238E27FC236}">
              <a16:creationId xmlns="" xmlns:a16="http://schemas.microsoft.com/office/drawing/2014/main" id="{F9D88722-11EF-42BC-8539-AF6088BD5EFA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64" name="TextBox 1">
          <a:extLst>
            <a:ext uri="{FF2B5EF4-FFF2-40B4-BE49-F238E27FC236}">
              <a16:creationId xmlns="" xmlns:a16="http://schemas.microsoft.com/office/drawing/2014/main" id="{19D8F9B7-D606-4B81-AE64-8A4A789256A0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65" name="TextBox 1">
          <a:extLst>
            <a:ext uri="{FF2B5EF4-FFF2-40B4-BE49-F238E27FC236}">
              <a16:creationId xmlns="" xmlns:a16="http://schemas.microsoft.com/office/drawing/2014/main" id="{971F959A-4A65-49F1-845C-474D46A6A975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66" name="TextBox 1">
          <a:extLst>
            <a:ext uri="{FF2B5EF4-FFF2-40B4-BE49-F238E27FC236}">
              <a16:creationId xmlns="" xmlns:a16="http://schemas.microsoft.com/office/drawing/2014/main" id="{C45DF43B-1E9C-4412-9D52-8A8F2EC9829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67" name="TextBox 1">
          <a:extLst>
            <a:ext uri="{FF2B5EF4-FFF2-40B4-BE49-F238E27FC236}">
              <a16:creationId xmlns="" xmlns:a16="http://schemas.microsoft.com/office/drawing/2014/main" id="{EACB564A-28B0-4E26-BEA2-256432639575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68" name="TextBox 1">
          <a:extLst>
            <a:ext uri="{FF2B5EF4-FFF2-40B4-BE49-F238E27FC236}">
              <a16:creationId xmlns="" xmlns:a16="http://schemas.microsoft.com/office/drawing/2014/main" id="{BA8D8414-968B-4A3B-9DDF-EBDFB43F0144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69" name="TextBox 1">
          <a:extLst>
            <a:ext uri="{FF2B5EF4-FFF2-40B4-BE49-F238E27FC236}">
              <a16:creationId xmlns="" xmlns:a16="http://schemas.microsoft.com/office/drawing/2014/main" id="{4A4B4319-2732-485C-986D-15EC6CF71342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70" name="TextBox 1">
          <a:extLst>
            <a:ext uri="{FF2B5EF4-FFF2-40B4-BE49-F238E27FC236}">
              <a16:creationId xmlns="" xmlns:a16="http://schemas.microsoft.com/office/drawing/2014/main" id="{512DFB64-F0AA-49A8-8BE5-37E99878121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71" name="TextBox 1">
          <a:extLst>
            <a:ext uri="{FF2B5EF4-FFF2-40B4-BE49-F238E27FC236}">
              <a16:creationId xmlns="" xmlns:a16="http://schemas.microsoft.com/office/drawing/2014/main" id="{C12134CA-40FE-499D-9648-1B7E7E9D696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72" name="TextBox 1">
          <a:extLst>
            <a:ext uri="{FF2B5EF4-FFF2-40B4-BE49-F238E27FC236}">
              <a16:creationId xmlns="" xmlns:a16="http://schemas.microsoft.com/office/drawing/2014/main" id="{D05B6469-5033-407E-981B-4E913C6306E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73" name="TextBox 1">
          <a:extLst>
            <a:ext uri="{FF2B5EF4-FFF2-40B4-BE49-F238E27FC236}">
              <a16:creationId xmlns="" xmlns:a16="http://schemas.microsoft.com/office/drawing/2014/main" id="{54DFB944-BA49-42B7-B978-653A224348F1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74" name="TextBox 1">
          <a:extLst>
            <a:ext uri="{FF2B5EF4-FFF2-40B4-BE49-F238E27FC236}">
              <a16:creationId xmlns="" xmlns:a16="http://schemas.microsoft.com/office/drawing/2014/main" id="{3789A858-9B6E-4EB8-853F-D1D9ED683B6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75" name="TextBox 1">
          <a:extLst>
            <a:ext uri="{FF2B5EF4-FFF2-40B4-BE49-F238E27FC236}">
              <a16:creationId xmlns="" xmlns:a16="http://schemas.microsoft.com/office/drawing/2014/main" id="{95EB737D-9091-4C6A-8720-1856ADC1765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76" name="TextBox 1">
          <a:extLst>
            <a:ext uri="{FF2B5EF4-FFF2-40B4-BE49-F238E27FC236}">
              <a16:creationId xmlns="" xmlns:a16="http://schemas.microsoft.com/office/drawing/2014/main" id="{52403A8E-484D-4641-B0E9-A345512E35D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377" name="TextBox 1">
          <a:extLst>
            <a:ext uri="{FF2B5EF4-FFF2-40B4-BE49-F238E27FC236}">
              <a16:creationId xmlns="" xmlns:a16="http://schemas.microsoft.com/office/drawing/2014/main" id="{2E37AF71-9D29-4EBF-8C7A-4FD7823E53D8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78" name="TextBox 1">
          <a:extLst>
            <a:ext uri="{FF2B5EF4-FFF2-40B4-BE49-F238E27FC236}">
              <a16:creationId xmlns="" xmlns:a16="http://schemas.microsoft.com/office/drawing/2014/main" id="{3082D26D-4C62-4E3F-AB5F-1B1F73F8E41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79" name="TextBox 1">
          <a:extLst>
            <a:ext uri="{FF2B5EF4-FFF2-40B4-BE49-F238E27FC236}">
              <a16:creationId xmlns="" xmlns:a16="http://schemas.microsoft.com/office/drawing/2014/main" id="{4C7402F1-A320-40AD-9287-D1AA399B7C79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80" name="TextBox 1">
          <a:extLst>
            <a:ext uri="{FF2B5EF4-FFF2-40B4-BE49-F238E27FC236}">
              <a16:creationId xmlns="" xmlns:a16="http://schemas.microsoft.com/office/drawing/2014/main" id="{664F1378-91A2-4599-924C-43CFD7C99179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81" name="TextBox 1">
          <a:extLst>
            <a:ext uri="{FF2B5EF4-FFF2-40B4-BE49-F238E27FC236}">
              <a16:creationId xmlns="" xmlns:a16="http://schemas.microsoft.com/office/drawing/2014/main" id="{05AD5764-7982-495F-8B6D-9768AE9D97EE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82" name="TextBox 1">
          <a:extLst>
            <a:ext uri="{FF2B5EF4-FFF2-40B4-BE49-F238E27FC236}">
              <a16:creationId xmlns="" xmlns:a16="http://schemas.microsoft.com/office/drawing/2014/main" id="{0E8ECB5A-867F-42CA-97A7-ED252F2C628F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383" name="TextBox 1">
          <a:extLst>
            <a:ext uri="{FF2B5EF4-FFF2-40B4-BE49-F238E27FC236}">
              <a16:creationId xmlns="" xmlns:a16="http://schemas.microsoft.com/office/drawing/2014/main" id="{2185B03A-E7C0-456F-9D0C-98B4DF8023B9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6313A8B3-E4D9-49D7-BC32-9D7DACFE9A2D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385" name="TextBox 1">
          <a:extLst>
            <a:ext uri="{FF2B5EF4-FFF2-40B4-BE49-F238E27FC236}">
              <a16:creationId xmlns="" xmlns:a16="http://schemas.microsoft.com/office/drawing/2014/main" id="{B57ECE7B-169A-4C06-AD35-5ABFEEE045C5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386" name="TextBox 1">
          <a:extLst>
            <a:ext uri="{FF2B5EF4-FFF2-40B4-BE49-F238E27FC236}">
              <a16:creationId xmlns="" xmlns:a16="http://schemas.microsoft.com/office/drawing/2014/main" id="{63D9A657-F5DC-43D4-9366-4693167C85C6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387" name="TextBox 1">
          <a:extLst>
            <a:ext uri="{FF2B5EF4-FFF2-40B4-BE49-F238E27FC236}">
              <a16:creationId xmlns="" xmlns:a16="http://schemas.microsoft.com/office/drawing/2014/main" id="{3D4107CC-EE44-491C-8F9D-6CADE59F552B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388" name="TextBox 1">
          <a:extLst>
            <a:ext uri="{FF2B5EF4-FFF2-40B4-BE49-F238E27FC236}">
              <a16:creationId xmlns="" xmlns:a16="http://schemas.microsoft.com/office/drawing/2014/main" id="{599698CC-1F2F-4572-A2FF-CDA3B1B98BF2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389" name="TextBox 1">
          <a:extLst>
            <a:ext uri="{FF2B5EF4-FFF2-40B4-BE49-F238E27FC236}">
              <a16:creationId xmlns="" xmlns:a16="http://schemas.microsoft.com/office/drawing/2014/main" id="{0485D0AB-F8FA-47D2-A7C7-C7ACB6522E44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390" name="TextBox 1">
          <a:extLst>
            <a:ext uri="{FF2B5EF4-FFF2-40B4-BE49-F238E27FC236}">
              <a16:creationId xmlns="" xmlns:a16="http://schemas.microsoft.com/office/drawing/2014/main" id="{F873D0C3-B6A8-4CA6-A4A6-2C6D59715C65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391" name="TextBox 1">
          <a:extLst>
            <a:ext uri="{FF2B5EF4-FFF2-40B4-BE49-F238E27FC236}">
              <a16:creationId xmlns="" xmlns:a16="http://schemas.microsoft.com/office/drawing/2014/main" id="{92DF2C85-7BFE-46BF-AF82-D2721ED30C34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392" name="TextBox 1">
          <a:extLst>
            <a:ext uri="{FF2B5EF4-FFF2-40B4-BE49-F238E27FC236}">
              <a16:creationId xmlns="" xmlns:a16="http://schemas.microsoft.com/office/drawing/2014/main" id="{C3C2F5BC-3889-4EC2-AC6A-1A0CF05F29A4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393" name="TextBox 1">
          <a:extLst>
            <a:ext uri="{FF2B5EF4-FFF2-40B4-BE49-F238E27FC236}">
              <a16:creationId xmlns="" xmlns:a16="http://schemas.microsoft.com/office/drawing/2014/main" id="{6B8BDE8B-B417-4F09-9872-20A735E0DE73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394" name="TextBox 1">
          <a:extLst>
            <a:ext uri="{FF2B5EF4-FFF2-40B4-BE49-F238E27FC236}">
              <a16:creationId xmlns="" xmlns:a16="http://schemas.microsoft.com/office/drawing/2014/main" id="{CEC7C7C6-A827-46DF-BB03-9E22A7B22C13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395" name="TextBox 1">
          <a:extLst>
            <a:ext uri="{FF2B5EF4-FFF2-40B4-BE49-F238E27FC236}">
              <a16:creationId xmlns="" xmlns:a16="http://schemas.microsoft.com/office/drawing/2014/main" id="{5D4111AB-226F-4829-848D-14490F1A959D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396" name="TextBox 1">
          <a:extLst>
            <a:ext uri="{FF2B5EF4-FFF2-40B4-BE49-F238E27FC236}">
              <a16:creationId xmlns="" xmlns:a16="http://schemas.microsoft.com/office/drawing/2014/main" id="{7DA2FF21-E2E2-43E2-B6BE-D6F5BC4650C1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397" name="TextBox 1">
          <a:extLst>
            <a:ext uri="{FF2B5EF4-FFF2-40B4-BE49-F238E27FC236}">
              <a16:creationId xmlns="" xmlns:a16="http://schemas.microsoft.com/office/drawing/2014/main" id="{1A8654B1-2349-4F19-8C13-3B7DA6DBA132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398" name="TextBox 1">
          <a:extLst>
            <a:ext uri="{FF2B5EF4-FFF2-40B4-BE49-F238E27FC236}">
              <a16:creationId xmlns="" xmlns:a16="http://schemas.microsoft.com/office/drawing/2014/main" id="{D83E50BE-78F6-4441-BF83-78ECD15005FB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399" name="TextBox 1">
          <a:extLst>
            <a:ext uri="{FF2B5EF4-FFF2-40B4-BE49-F238E27FC236}">
              <a16:creationId xmlns="" xmlns:a16="http://schemas.microsoft.com/office/drawing/2014/main" id="{137A0F26-6B3E-426C-BE2D-982FFC7456B4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00" name="TextBox 1">
          <a:extLst>
            <a:ext uri="{FF2B5EF4-FFF2-40B4-BE49-F238E27FC236}">
              <a16:creationId xmlns="" xmlns:a16="http://schemas.microsoft.com/office/drawing/2014/main" id="{A5523C44-4947-4384-85A6-A8800BE19ECC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01" name="TextBox 1">
          <a:extLst>
            <a:ext uri="{FF2B5EF4-FFF2-40B4-BE49-F238E27FC236}">
              <a16:creationId xmlns="" xmlns:a16="http://schemas.microsoft.com/office/drawing/2014/main" id="{8EC2B909-103A-4D13-8232-1473DF0C657C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402" name="TextBox 1">
          <a:extLst>
            <a:ext uri="{FF2B5EF4-FFF2-40B4-BE49-F238E27FC236}">
              <a16:creationId xmlns="" xmlns:a16="http://schemas.microsoft.com/office/drawing/2014/main" id="{CD605F0F-2652-4E87-B91B-D3E0A4EE6A6A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403" name="TextBox 1">
          <a:extLst>
            <a:ext uri="{FF2B5EF4-FFF2-40B4-BE49-F238E27FC236}">
              <a16:creationId xmlns="" xmlns:a16="http://schemas.microsoft.com/office/drawing/2014/main" id="{6C471B1D-A4D0-4432-BC74-DB0733030AC0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404" name="TextBox 1">
          <a:extLst>
            <a:ext uri="{FF2B5EF4-FFF2-40B4-BE49-F238E27FC236}">
              <a16:creationId xmlns="" xmlns:a16="http://schemas.microsoft.com/office/drawing/2014/main" id="{4B6A5491-F43D-4185-9C43-5479AFE8D4B4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405" name="TextBox 1">
          <a:extLst>
            <a:ext uri="{FF2B5EF4-FFF2-40B4-BE49-F238E27FC236}">
              <a16:creationId xmlns="" xmlns:a16="http://schemas.microsoft.com/office/drawing/2014/main" id="{D42A98BF-6562-4819-8A48-992C3D34A55E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406" name="TextBox 1">
          <a:extLst>
            <a:ext uri="{FF2B5EF4-FFF2-40B4-BE49-F238E27FC236}">
              <a16:creationId xmlns="" xmlns:a16="http://schemas.microsoft.com/office/drawing/2014/main" id="{6959D2CB-F1C1-4641-8A0E-8FB85E8C4E42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407" name="TextBox 1">
          <a:extLst>
            <a:ext uri="{FF2B5EF4-FFF2-40B4-BE49-F238E27FC236}">
              <a16:creationId xmlns="" xmlns:a16="http://schemas.microsoft.com/office/drawing/2014/main" id="{D32E22DD-F421-4B05-ABC1-A6FCE58E2FD2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08" name="TextBox 1">
          <a:extLst>
            <a:ext uri="{FF2B5EF4-FFF2-40B4-BE49-F238E27FC236}">
              <a16:creationId xmlns="" xmlns:a16="http://schemas.microsoft.com/office/drawing/2014/main" id="{51ACBA2F-004D-4A4E-B01F-3CB2793B1674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09" name="TextBox 1">
          <a:extLst>
            <a:ext uri="{FF2B5EF4-FFF2-40B4-BE49-F238E27FC236}">
              <a16:creationId xmlns="" xmlns:a16="http://schemas.microsoft.com/office/drawing/2014/main" id="{22754FD2-D38D-4DB3-8D79-98B6130FE5E5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10" name="TextBox 1">
          <a:extLst>
            <a:ext uri="{FF2B5EF4-FFF2-40B4-BE49-F238E27FC236}">
              <a16:creationId xmlns="" xmlns:a16="http://schemas.microsoft.com/office/drawing/2014/main" id="{445C0386-B35C-4F95-B8E6-BD6531820E28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11" name="TextBox 1">
          <a:extLst>
            <a:ext uri="{FF2B5EF4-FFF2-40B4-BE49-F238E27FC236}">
              <a16:creationId xmlns="" xmlns:a16="http://schemas.microsoft.com/office/drawing/2014/main" id="{863EFB5D-63F2-4052-9C8E-A9CB48050CC7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12" name="TextBox 1">
          <a:extLst>
            <a:ext uri="{FF2B5EF4-FFF2-40B4-BE49-F238E27FC236}">
              <a16:creationId xmlns="" xmlns:a16="http://schemas.microsoft.com/office/drawing/2014/main" id="{3055B432-BA66-473B-9B78-2AE7128524A5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413" name="TextBox 1">
          <a:extLst>
            <a:ext uri="{FF2B5EF4-FFF2-40B4-BE49-F238E27FC236}">
              <a16:creationId xmlns="" xmlns:a16="http://schemas.microsoft.com/office/drawing/2014/main" id="{0CD53841-6136-44AB-9297-2029023D3064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59532</xdr:rowOff>
    </xdr:from>
    <xdr:ext cx="180975" cy="266700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7731919" y="50494407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7" name="TextBox 130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8" name="TextBox 131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499" name="TextBox 132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0" name="TextBox 133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1" name="TextBox 134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2" name="TextBox 135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3" name="TextBox 136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4" name="TextBox 137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5" name="TextBox 138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6" name="TextBox 139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7" name="TextBox 140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8" name="TextBox 141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09" name="TextBox 142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0" name="TextBox 143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1" name="TextBox 144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2" name="TextBox 145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3" name="TextBox 146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4" name="TextBox 147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5" name="TextBox 148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6" name="TextBox 149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7" name="TextBox 150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8" name="TextBox 151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19" name="TextBox 152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0" name="TextBox 153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1" name="TextBox 154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2" name="TextBox 155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3" name="TextBox 156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4" name="TextBox 157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5" name="TextBox 158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6" name="TextBox 159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7" name="TextBox 160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8" name="TextBox 161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29" name="TextBox 162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0" name="TextBox 163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1" name="TextBox 164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2" name="TextBox 165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3" name="TextBox 166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4" name="TextBox 167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5" name="TextBox 168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6" name="TextBox 169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7" name="TextBox 170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8" name="TextBox 171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39" name="TextBox 172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0" name="TextBox 173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1" name="TextBox 174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2" name="TextBox 175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3" name="TextBox 176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4" name="TextBox 177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5" name="TextBox 178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6" name="TextBox 179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7" name="TextBox 180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8" name="TextBox 181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49" name="TextBox 182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0" name="TextBox 183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1" name="TextBox 184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2" name="TextBox 185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3" name="TextBox 186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4" name="TextBox 187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5" name="TextBox 188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6" name="TextBox 189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7" name="TextBox 190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8" name="TextBox 191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59" name="TextBox 192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0" name="TextBox 193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1" name="TextBox 194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2" name="TextBox 195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3" name="TextBox 196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4" name="TextBox 197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5" name="TextBox 198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6" name="TextBox 199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7" name="TextBox 200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8" name="TextBox 201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69" name="TextBox 202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0" name="TextBox 203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1" name="TextBox 204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2" name="TextBox 205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3" name="TextBox 206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4" name="TextBox 207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5" name="TextBox 208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6" name="TextBox 209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7" name="TextBox 210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8" name="TextBox 211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79" name="TextBox 212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0" name="TextBox 213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1" name="TextBox 214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2" name="TextBox 215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3" name="TextBox 216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4" name="TextBox 217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5" name="TextBox 218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6" name="TextBox 219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7" name="TextBox 220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8" name="TextBox 221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89" name="TextBox 222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0" name="TextBox 223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1" name="TextBox 224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2" name="TextBox 225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3" name="TextBox 226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4" name="TextBox 227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5" name="TextBox 228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6" name="TextBox 229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7" name="TextBox 230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8" name="TextBox 231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599" name="TextBox 232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0" name="TextBox 233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1" name="TextBox 234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2" name="TextBox 235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3" name="TextBox 236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4" name="TextBox 237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5" name="TextBox 238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6" name="TextBox 239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7" name="TextBox 240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8" name="TextBox 241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09" name="TextBox 242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0" name="TextBox 243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1" name="TextBox 244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2" name="TextBox 245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3" name="TextBox 246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4" name="TextBox 247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5" name="TextBox 248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6" name="TextBox 249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7" name="TextBox 250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8" name="TextBox 251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19" name="TextBox 252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20" name="TextBox 253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21" name="TextBox 254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22" name="TextBox 255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23" name="TextBox 256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172</xdr:row>
      <xdr:rowOff>0</xdr:rowOff>
    </xdr:from>
    <xdr:to>
      <xdr:col>9</xdr:col>
      <xdr:colOff>352425</xdr:colOff>
      <xdr:row>173</xdr:row>
      <xdr:rowOff>4762</xdr:rowOff>
    </xdr:to>
    <xdr:sp macro="" textlink="">
      <xdr:nvSpPr>
        <xdr:cNvPr id="624" name="TextBox 257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25" name="TextBox 1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26" name="TextBox 1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27" name="TextBox 1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28" name="TextBox 1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29" name="TextBox 1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0" name="TextBox 1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1" name="TextBox 1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2" name="TextBox 1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3" name="TextBox 1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4" name="TextBox 1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5" name="TextBox 1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6" name="TextBox 1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172</xdr:row>
      <xdr:rowOff>0</xdr:rowOff>
    </xdr:from>
    <xdr:to>
      <xdr:col>9</xdr:col>
      <xdr:colOff>304800</xdr:colOff>
      <xdr:row>173</xdr:row>
      <xdr:rowOff>4762</xdr:rowOff>
    </xdr:to>
    <xdr:sp macro="" textlink="">
      <xdr:nvSpPr>
        <xdr:cNvPr id="637" name="TextBox 1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38" name="TextBox 1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39" name="TextBox 1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0" name="TextBox 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1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3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5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6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7" name="TextBox 1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8" name="TextBox 1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49" name="TextBox 1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50" name="TextBox 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52" name="TextBox 1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172</xdr:row>
      <xdr:rowOff>0</xdr:rowOff>
    </xdr:from>
    <xdr:ext cx="180975" cy="266700"/>
    <xdr:sp macro="" textlink="">
      <xdr:nvSpPr>
        <xdr:cNvPr id="653" name="TextBox 1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9067800" y="500348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654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655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656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657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658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659" name="TextBox 1"/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546C7253-DC02-4D30-B024-630681889EB1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661" name="TextBox 1">
          <a:extLst>
            <a:ext uri="{FF2B5EF4-FFF2-40B4-BE49-F238E27FC236}">
              <a16:creationId xmlns="" xmlns:a16="http://schemas.microsoft.com/office/drawing/2014/main" id="{AA194B0F-3A85-4927-BAD7-19B9D531DF2E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662" name="TextBox 1">
          <a:extLst>
            <a:ext uri="{FF2B5EF4-FFF2-40B4-BE49-F238E27FC236}">
              <a16:creationId xmlns="" xmlns:a16="http://schemas.microsoft.com/office/drawing/2014/main" id="{F7385934-43C8-415C-A51A-B28B169BF68D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663" name="TextBox 1">
          <a:extLst>
            <a:ext uri="{FF2B5EF4-FFF2-40B4-BE49-F238E27FC236}">
              <a16:creationId xmlns="" xmlns:a16="http://schemas.microsoft.com/office/drawing/2014/main" id="{ECB4B724-8B0F-4626-AF69-F12096B12222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664" name="TextBox 1">
          <a:extLst>
            <a:ext uri="{FF2B5EF4-FFF2-40B4-BE49-F238E27FC236}">
              <a16:creationId xmlns="" xmlns:a16="http://schemas.microsoft.com/office/drawing/2014/main" id="{7336D49D-C72B-4F52-A3B6-650D6F0B2D9A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134</xdr:row>
      <xdr:rowOff>0</xdr:rowOff>
    </xdr:from>
    <xdr:ext cx="180975" cy="266700"/>
    <xdr:sp macro="" textlink="">
      <xdr:nvSpPr>
        <xdr:cNvPr id="665" name="TextBox 1">
          <a:extLst>
            <a:ext uri="{FF2B5EF4-FFF2-40B4-BE49-F238E27FC236}">
              <a16:creationId xmlns="" xmlns:a16="http://schemas.microsoft.com/office/drawing/2014/main" id="{F32CC143-A173-4D8F-A9C9-A25AE6AC0CED}"/>
            </a:ext>
          </a:extLst>
        </xdr:cNvPr>
        <xdr:cNvSpPr txBox="1">
          <a:spLocks noChangeArrowheads="1"/>
        </xdr:cNvSpPr>
      </xdr:nvSpPr>
      <xdr:spPr bwMode="auto">
        <a:xfrm>
          <a:off x="90678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66" name="TextBox 1">
          <a:extLst>
            <a:ext uri="{FF2B5EF4-FFF2-40B4-BE49-F238E27FC236}">
              <a16:creationId xmlns="" xmlns:a16="http://schemas.microsoft.com/office/drawing/2014/main" id="{C47B1740-DC86-4E0B-85B6-BBAF7606985F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67" name="TextBox 1">
          <a:extLst>
            <a:ext uri="{FF2B5EF4-FFF2-40B4-BE49-F238E27FC236}">
              <a16:creationId xmlns="" xmlns:a16="http://schemas.microsoft.com/office/drawing/2014/main" id="{A73C216B-5F58-493D-84FF-3D467D2CA81B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68" name="TextBox 1">
          <a:extLst>
            <a:ext uri="{FF2B5EF4-FFF2-40B4-BE49-F238E27FC236}">
              <a16:creationId xmlns="" xmlns:a16="http://schemas.microsoft.com/office/drawing/2014/main" id="{58C88AA1-3318-4684-A7D3-DFC6BF17FC0F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69" name="TextBox 1">
          <a:extLst>
            <a:ext uri="{FF2B5EF4-FFF2-40B4-BE49-F238E27FC236}">
              <a16:creationId xmlns="" xmlns:a16="http://schemas.microsoft.com/office/drawing/2014/main" id="{8992AB15-F5C0-465A-84B1-CFB0B4CD9F93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70" name="TextBox 1">
          <a:extLst>
            <a:ext uri="{FF2B5EF4-FFF2-40B4-BE49-F238E27FC236}">
              <a16:creationId xmlns="" xmlns:a16="http://schemas.microsoft.com/office/drawing/2014/main" id="{0300031B-6018-4A24-9AF1-35EAEDBF120E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71" name="TextBox 1">
          <a:extLst>
            <a:ext uri="{FF2B5EF4-FFF2-40B4-BE49-F238E27FC236}">
              <a16:creationId xmlns="" xmlns:a16="http://schemas.microsoft.com/office/drawing/2014/main" id="{FF91DF74-6DA5-4FE0-AA6F-FB0170787CF4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72" name="TextBox 1">
          <a:extLst>
            <a:ext uri="{FF2B5EF4-FFF2-40B4-BE49-F238E27FC236}">
              <a16:creationId xmlns="" xmlns:a16="http://schemas.microsoft.com/office/drawing/2014/main" id="{4E4AF494-079F-4AC3-96F7-FA112EE2F482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73" name="TextBox 1">
          <a:extLst>
            <a:ext uri="{FF2B5EF4-FFF2-40B4-BE49-F238E27FC236}">
              <a16:creationId xmlns="" xmlns:a16="http://schemas.microsoft.com/office/drawing/2014/main" id="{A2ED360B-E76E-4B27-9EEB-06C75511FF8A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74" name="TextBox 1">
          <a:extLst>
            <a:ext uri="{FF2B5EF4-FFF2-40B4-BE49-F238E27FC236}">
              <a16:creationId xmlns="" xmlns:a16="http://schemas.microsoft.com/office/drawing/2014/main" id="{853F98ED-BE3B-4D2F-A41F-DAF4046C18F1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75" name="TextBox 1">
          <a:extLst>
            <a:ext uri="{FF2B5EF4-FFF2-40B4-BE49-F238E27FC236}">
              <a16:creationId xmlns="" xmlns:a16="http://schemas.microsoft.com/office/drawing/2014/main" id="{8CF64CA1-FB21-43C0-977C-258318D121BD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76" name="TextBox 1">
          <a:extLst>
            <a:ext uri="{FF2B5EF4-FFF2-40B4-BE49-F238E27FC236}">
              <a16:creationId xmlns="" xmlns:a16="http://schemas.microsoft.com/office/drawing/2014/main" id="{4584692B-A40F-4E0C-A43A-F18A40361D8E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77" name="TextBox 1">
          <a:extLst>
            <a:ext uri="{FF2B5EF4-FFF2-40B4-BE49-F238E27FC236}">
              <a16:creationId xmlns="" xmlns:a16="http://schemas.microsoft.com/office/drawing/2014/main" id="{A315444E-EC07-43A6-B35A-23AB44EF7325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78" name="TextBox 1">
          <a:extLst>
            <a:ext uri="{FF2B5EF4-FFF2-40B4-BE49-F238E27FC236}">
              <a16:creationId xmlns="" xmlns:a16="http://schemas.microsoft.com/office/drawing/2014/main" id="{889B5F0B-BAA7-4F91-A8CC-1EA021D80C97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79" name="TextBox 1">
          <a:extLst>
            <a:ext uri="{FF2B5EF4-FFF2-40B4-BE49-F238E27FC236}">
              <a16:creationId xmlns="" xmlns:a16="http://schemas.microsoft.com/office/drawing/2014/main" id="{6C5F5F33-770E-45CF-AC00-01B8EC9E80A1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80" name="TextBox 1">
          <a:extLst>
            <a:ext uri="{FF2B5EF4-FFF2-40B4-BE49-F238E27FC236}">
              <a16:creationId xmlns="" xmlns:a16="http://schemas.microsoft.com/office/drawing/2014/main" id="{3E874E29-C10B-4261-85E8-D2073FFBC3ED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81" name="TextBox 1">
          <a:extLst>
            <a:ext uri="{FF2B5EF4-FFF2-40B4-BE49-F238E27FC236}">
              <a16:creationId xmlns="" xmlns:a16="http://schemas.microsoft.com/office/drawing/2014/main" id="{00A694EC-28B5-4C2C-8460-9A5EB76B53D1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82" name="TextBox 1">
          <a:extLst>
            <a:ext uri="{FF2B5EF4-FFF2-40B4-BE49-F238E27FC236}">
              <a16:creationId xmlns="" xmlns:a16="http://schemas.microsoft.com/office/drawing/2014/main" id="{1837448E-CB53-4CE0-906C-48587A85D3FB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134</xdr:row>
      <xdr:rowOff>0</xdr:rowOff>
    </xdr:from>
    <xdr:ext cx="180975" cy="266700"/>
    <xdr:sp macro="" textlink="">
      <xdr:nvSpPr>
        <xdr:cNvPr id="683" name="TextBox 1">
          <a:extLst>
            <a:ext uri="{FF2B5EF4-FFF2-40B4-BE49-F238E27FC236}">
              <a16:creationId xmlns="" xmlns:a16="http://schemas.microsoft.com/office/drawing/2014/main" id="{A8A64D58-B0B1-4D56-9189-9F221A102A77}"/>
            </a:ext>
          </a:extLst>
        </xdr:cNvPr>
        <xdr:cNvSpPr txBox="1">
          <a:spLocks noChangeArrowheads="1"/>
        </xdr:cNvSpPr>
      </xdr:nvSpPr>
      <xdr:spPr bwMode="auto">
        <a:xfrm>
          <a:off x="7734300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84" name="TextBox 1">
          <a:extLst>
            <a:ext uri="{FF2B5EF4-FFF2-40B4-BE49-F238E27FC236}">
              <a16:creationId xmlns="" xmlns:a16="http://schemas.microsoft.com/office/drawing/2014/main" id="{093CF7B4-57B2-471F-977E-04DA85B25C9A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85" name="TextBox 1">
          <a:extLst>
            <a:ext uri="{FF2B5EF4-FFF2-40B4-BE49-F238E27FC236}">
              <a16:creationId xmlns="" xmlns:a16="http://schemas.microsoft.com/office/drawing/2014/main" id="{DD1CE87D-637D-46A6-98EC-03D534DBCE55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86" name="TextBox 1">
          <a:extLst>
            <a:ext uri="{FF2B5EF4-FFF2-40B4-BE49-F238E27FC236}">
              <a16:creationId xmlns="" xmlns:a16="http://schemas.microsoft.com/office/drawing/2014/main" id="{4A785E54-F981-4545-ACE4-6BB17606F008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87" name="TextBox 1">
          <a:extLst>
            <a:ext uri="{FF2B5EF4-FFF2-40B4-BE49-F238E27FC236}">
              <a16:creationId xmlns="" xmlns:a16="http://schemas.microsoft.com/office/drawing/2014/main" id="{86ABA6BD-D36D-4A68-91F3-2353C60B78F2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88" name="TextBox 1">
          <a:extLst>
            <a:ext uri="{FF2B5EF4-FFF2-40B4-BE49-F238E27FC236}">
              <a16:creationId xmlns="" xmlns:a16="http://schemas.microsoft.com/office/drawing/2014/main" id="{C1B53057-CF1B-43D1-B8B9-F2E32ABAD774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134</xdr:row>
      <xdr:rowOff>0</xdr:rowOff>
    </xdr:from>
    <xdr:ext cx="180975" cy="266700"/>
    <xdr:sp macro="" textlink="">
      <xdr:nvSpPr>
        <xdr:cNvPr id="689" name="TextBox 1">
          <a:extLst>
            <a:ext uri="{FF2B5EF4-FFF2-40B4-BE49-F238E27FC236}">
              <a16:creationId xmlns="" xmlns:a16="http://schemas.microsoft.com/office/drawing/2014/main" id="{DBA9661F-D558-4DEE-B559-0DCD2C9D92F6}"/>
            </a:ext>
          </a:extLst>
        </xdr:cNvPr>
        <xdr:cNvSpPr txBox="1">
          <a:spLocks noChangeArrowheads="1"/>
        </xdr:cNvSpPr>
      </xdr:nvSpPr>
      <xdr:spPr bwMode="auto">
        <a:xfrm>
          <a:off x="5648325" y="408813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B8FA02A6-2BE6-43E1-81F4-AA76BCE5A568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691" name="TextBox 1">
          <a:extLst>
            <a:ext uri="{FF2B5EF4-FFF2-40B4-BE49-F238E27FC236}">
              <a16:creationId xmlns="" xmlns:a16="http://schemas.microsoft.com/office/drawing/2014/main" id="{B151380A-27D4-413C-B213-4DF3356F7C47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692" name="TextBox 1">
          <a:extLst>
            <a:ext uri="{FF2B5EF4-FFF2-40B4-BE49-F238E27FC236}">
              <a16:creationId xmlns="" xmlns:a16="http://schemas.microsoft.com/office/drawing/2014/main" id="{3F40E597-DB86-436F-9DBA-153013A55D5A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693" name="TextBox 1">
          <a:extLst>
            <a:ext uri="{FF2B5EF4-FFF2-40B4-BE49-F238E27FC236}">
              <a16:creationId xmlns="" xmlns:a16="http://schemas.microsoft.com/office/drawing/2014/main" id="{DCAA99DC-6E13-4164-AA1E-3F388163AF7F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694" name="TextBox 1">
          <a:extLst>
            <a:ext uri="{FF2B5EF4-FFF2-40B4-BE49-F238E27FC236}">
              <a16:creationId xmlns="" xmlns:a16="http://schemas.microsoft.com/office/drawing/2014/main" id="{AF78C4EF-E936-4670-BC25-D4C00BDC7C39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695" name="TextBox 1">
          <a:extLst>
            <a:ext uri="{FF2B5EF4-FFF2-40B4-BE49-F238E27FC236}">
              <a16:creationId xmlns="" xmlns:a16="http://schemas.microsoft.com/office/drawing/2014/main" id="{23EE19FE-CE8D-49D8-8E20-E6D535EBB0CC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696" name="TextBox 1">
          <a:extLst>
            <a:ext uri="{FF2B5EF4-FFF2-40B4-BE49-F238E27FC236}">
              <a16:creationId xmlns="" xmlns:a16="http://schemas.microsoft.com/office/drawing/2014/main" id="{95AB0804-170E-4411-A889-6995641A20B1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697" name="TextBox 1">
          <a:extLst>
            <a:ext uri="{FF2B5EF4-FFF2-40B4-BE49-F238E27FC236}">
              <a16:creationId xmlns="" xmlns:a16="http://schemas.microsoft.com/office/drawing/2014/main" id="{3C6BFD6C-4A2E-4534-986E-0EA4AB2F9EC0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698" name="TextBox 1">
          <a:extLst>
            <a:ext uri="{FF2B5EF4-FFF2-40B4-BE49-F238E27FC236}">
              <a16:creationId xmlns="" xmlns:a16="http://schemas.microsoft.com/office/drawing/2014/main" id="{2E012FB0-B609-4D0D-B461-68C2851E33B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699" name="TextBox 1">
          <a:extLst>
            <a:ext uri="{FF2B5EF4-FFF2-40B4-BE49-F238E27FC236}">
              <a16:creationId xmlns="" xmlns:a16="http://schemas.microsoft.com/office/drawing/2014/main" id="{029E1CF5-AB06-4CDE-9D77-E2782B19358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00" name="TextBox 1">
          <a:extLst>
            <a:ext uri="{FF2B5EF4-FFF2-40B4-BE49-F238E27FC236}">
              <a16:creationId xmlns="" xmlns:a16="http://schemas.microsoft.com/office/drawing/2014/main" id="{CBE2604C-5D32-4F33-80BC-D025333D57A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01" name="TextBox 1">
          <a:extLst>
            <a:ext uri="{FF2B5EF4-FFF2-40B4-BE49-F238E27FC236}">
              <a16:creationId xmlns="" xmlns:a16="http://schemas.microsoft.com/office/drawing/2014/main" id="{E93E869E-6751-49CE-877B-33EC75CFCF1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02" name="TextBox 1">
          <a:extLst>
            <a:ext uri="{FF2B5EF4-FFF2-40B4-BE49-F238E27FC236}">
              <a16:creationId xmlns="" xmlns:a16="http://schemas.microsoft.com/office/drawing/2014/main" id="{39DCC1CA-571A-42D3-B21F-89452D27890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03" name="TextBox 1">
          <a:extLst>
            <a:ext uri="{FF2B5EF4-FFF2-40B4-BE49-F238E27FC236}">
              <a16:creationId xmlns="" xmlns:a16="http://schemas.microsoft.com/office/drawing/2014/main" id="{899A552D-D5EF-4C3C-B621-752DD66FBBC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04" name="TextBox 1">
          <a:extLst>
            <a:ext uri="{FF2B5EF4-FFF2-40B4-BE49-F238E27FC236}">
              <a16:creationId xmlns="" xmlns:a16="http://schemas.microsoft.com/office/drawing/2014/main" id="{C69CBDB5-F71F-4220-8430-404F50C816F2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05" name="TextBox 1">
          <a:extLst>
            <a:ext uri="{FF2B5EF4-FFF2-40B4-BE49-F238E27FC236}">
              <a16:creationId xmlns="" xmlns:a16="http://schemas.microsoft.com/office/drawing/2014/main" id="{C61B3B57-950C-4BBC-B549-656450146F6C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06" name="TextBox 1">
          <a:extLst>
            <a:ext uri="{FF2B5EF4-FFF2-40B4-BE49-F238E27FC236}">
              <a16:creationId xmlns="" xmlns:a16="http://schemas.microsoft.com/office/drawing/2014/main" id="{068B08A5-3488-4CD6-9E9D-550EBECEF2D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07" name="TextBox 1">
          <a:extLst>
            <a:ext uri="{FF2B5EF4-FFF2-40B4-BE49-F238E27FC236}">
              <a16:creationId xmlns="" xmlns:a16="http://schemas.microsoft.com/office/drawing/2014/main" id="{DF25C70C-5A7E-428C-A6B0-9A0A71278D3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08" name="TextBox 1">
          <a:extLst>
            <a:ext uri="{FF2B5EF4-FFF2-40B4-BE49-F238E27FC236}">
              <a16:creationId xmlns="" xmlns:a16="http://schemas.microsoft.com/office/drawing/2014/main" id="{C9C9F152-CE96-45DE-AED0-86A8A19D389E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09" name="TextBox 1">
          <a:extLst>
            <a:ext uri="{FF2B5EF4-FFF2-40B4-BE49-F238E27FC236}">
              <a16:creationId xmlns="" xmlns:a16="http://schemas.microsoft.com/office/drawing/2014/main" id="{B45A54DD-690F-4760-908A-9AD3675E6955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10" name="TextBox 1">
          <a:extLst>
            <a:ext uri="{FF2B5EF4-FFF2-40B4-BE49-F238E27FC236}">
              <a16:creationId xmlns="" xmlns:a16="http://schemas.microsoft.com/office/drawing/2014/main" id="{41EBE8DA-7EA9-44AE-B7F3-A2D38C6566F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11" name="TextBox 1">
          <a:extLst>
            <a:ext uri="{FF2B5EF4-FFF2-40B4-BE49-F238E27FC236}">
              <a16:creationId xmlns="" xmlns:a16="http://schemas.microsoft.com/office/drawing/2014/main" id="{505B8A32-0F10-45FC-8135-A5909D37C95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12" name="TextBox 1">
          <a:extLst>
            <a:ext uri="{FF2B5EF4-FFF2-40B4-BE49-F238E27FC236}">
              <a16:creationId xmlns="" xmlns:a16="http://schemas.microsoft.com/office/drawing/2014/main" id="{18107FD5-44B8-4E2E-987F-019523741C7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13" name="TextBox 1">
          <a:extLst>
            <a:ext uri="{FF2B5EF4-FFF2-40B4-BE49-F238E27FC236}">
              <a16:creationId xmlns="" xmlns:a16="http://schemas.microsoft.com/office/drawing/2014/main" id="{B63225B0-F8F9-464B-8EF7-5DAA786D195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14" name="TextBox 1">
          <a:extLst>
            <a:ext uri="{FF2B5EF4-FFF2-40B4-BE49-F238E27FC236}">
              <a16:creationId xmlns="" xmlns:a16="http://schemas.microsoft.com/office/drawing/2014/main" id="{A1D0DEAF-1C19-4BAC-A230-D9EF0511663E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15" name="TextBox 1">
          <a:extLst>
            <a:ext uri="{FF2B5EF4-FFF2-40B4-BE49-F238E27FC236}">
              <a16:creationId xmlns="" xmlns:a16="http://schemas.microsoft.com/office/drawing/2014/main" id="{1EEE4B3B-CA87-4898-B045-DA310DE5B28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16" name="TextBox 1">
          <a:extLst>
            <a:ext uri="{FF2B5EF4-FFF2-40B4-BE49-F238E27FC236}">
              <a16:creationId xmlns="" xmlns:a16="http://schemas.microsoft.com/office/drawing/2014/main" id="{718D9AC9-521C-43A0-9EE1-242999077B9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17" name="TextBox 1">
          <a:extLst>
            <a:ext uri="{FF2B5EF4-FFF2-40B4-BE49-F238E27FC236}">
              <a16:creationId xmlns="" xmlns:a16="http://schemas.microsoft.com/office/drawing/2014/main" id="{BE0EF820-6E10-4BCC-8832-15AABC40F5E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18" name="TextBox 1">
          <a:extLst>
            <a:ext uri="{FF2B5EF4-FFF2-40B4-BE49-F238E27FC236}">
              <a16:creationId xmlns="" xmlns:a16="http://schemas.microsoft.com/office/drawing/2014/main" id="{8CEABF89-D92E-49CD-B3D7-E2E1B3F0389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19" name="TextBox 1">
          <a:extLst>
            <a:ext uri="{FF2B5EF4-FFF2-40B4-BE49-F238E27FC236}">
              <a16:creationId xmlns="" xmlns:a16="http://schemas.microsoft.com/office/drawing/2014/main" id="{C93474E3-8A62-4F33-A04B-4A0C9938225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090E4A97-923F-4E9A-94BB-734CC1389BFD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21" name="TextBox 1">
          <a:extLst>
            <a:ext uri="{FF2B5EF4-FFF2-40B4-BE49-F238E27FC236}">
              <a16:creationId xmlns="" xmlns:a16="http://schemas.microsoft.com/office/drawing/2014/main" id="{AE200F3E-9AB0-4FA1-83F8-4C964E44F33B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22" name="TextBox 1">
          <a:extLst>
            <a:ext uri="{FF2B5EF4-FFF2-40B4-BE49-F238E27FC236}">
              <a16:creationId xmlns="" xmlns:a16="http://schemas.microsoft.com/office/drawing/2014/main" id="{A734E44C-8099-4D32-A071-6B297D52CC22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23" name="TextBox 1">
          <a:extLst>
            <a:ext uri="{FF2B5EF4-FFF2-40B4-BE49-F238E27FC236}">
              <a16:creationId xmlns="" xmlns:a16="http://schemas.microsoft.com/office/drawing/2014/main" id="{C8538762-0544-4077-AF6B-C93CFE9014F3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24" name="TextBox 1">
          <a:extLst>
            <a:ext uri="{FF2B5EF4-FFF2-40B4-BE49-F238E27FC236}">
              <a16:creationId xmlns="" xmlns:a16="http://schemas.microsoft.com/office/drawing/2014/main" id="{10BDEF25-B158-4BD5-8A72-AA6C09998A2E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25" name="TextBox 1">
          <a:extLst>
            <a:ext uri="{FF2B5EF4-FFF2-40B4-BE49-F238E27FC236}">
              <a16:creationId xmlns="" xmlns:a16="http://schemas.microsoft.com/office/drawing/2014/main" id="{4E2D2B46-1563-45C5-8BE6-0B64B4C50280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26" name="TextBox 1">
          <a:extLst>
            <a:ext uri="{FF2B5EF4-FFF2-40B4-BE49-F238E27FC236}">
              <a16:creationId xmlns="" xmlns:a16="http://schemas.microsoft.com/office/drawing/2014/main" id="{93234055-6F3B-42AE-A653-B13173C260D8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27" name="TextBox 1">
          <a:extLst>
            <a:ext uri="{FF2B5EF4-FFF2-40B4-BE49-F238E27FC236}">
              <a16:creationId xmlns="" xmlns:a16="http://schemas.microsoft.com/office/drawing/2014/main" id="{1FA07BBF-F9FD-4936-B324-1C209C467BD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28" name="TextBox 1">
          <a:extLst>
            <a:ext uri="{FF2B5EF4-FFF2-40B4-BE49-F238E27FC236}">
              <a16:creationId xmlns="" xmlns:a16="http://schemas.microsoft.com/office/drawing/2014/main" id="{E4FEAD3A-9FE0-4C30-AD5E-13D3025205DF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29" name="TextBox 1">
          <a:extLst>
            <a:ext uri="{FF2B5EF4-FFF2-40B4-BE49-F238E27FC236}">
              <a16:creationId xmlns="" xmlns:a16="http://schemas.microsoft.com/office/drawing/2014/main" id="{D30158DE-8DC1-4E6F-B760-F98F69079FC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30" name="TextBox 1">
          <a:extLst>
            <a:ext uri="{FF2B5EF4-FFF2-40B4-BE49-F238E27FC236}">
              <a16:creationId xmlns="" xmlns:a16="http://schemas.microsoft.com/office/drawing/2014/main" id="{6000F9F7-55EF-4F88-A73A-C85CBB32179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31" name="TextBox 1">
          <a:extLst>
            <a:ext uri="{FF2B5EF4-FFF2-40B4-BE49-F238E27FC236}">
              <a16:creationId xmlns="" xmlns:a16="http://schemas.microsoft.com/office/drawing/2014/main" id="{A40862C1-3BB0-43F5-8C19-C0814B1116A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32" name="TextBox 1">
          <a:extLst>
            <a:ext uri="{FF2B5EF4-FFF2-40B4-BE49-F238E27FC236}">
              <a16:creationId xmlns="" xmlns:a16="http://schemas.microsoft.com/office/drawing/2014/main" id="{DBC5C705-06CA-46B4-ADA8-F5210662412D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33" name="TextBox 1">
          <a:extLst>
            <a:ext uri="{FF2B5EF4-FFF2-40B4-BE49-F238E27FC236}">
              <a16:creationId xmlns="" xmlns:a16="http://schemas.microsoft.com/office/drawing/2014/main" id="{D357D854-660F-4F79-964F-5B410F02835A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34" name="TextBox 1">
          <a:extLst>
            <a:ext uri="{FF2B5EF4-FFF2-40B4-BE49-F238E27FC236}">
              <a16:creationId xmlns="" xmlns:a16="http://schemas.microsoft.com/office/drawing/2014/main" id="{35165BEB-A7BC-4C12-BFCC-75BE8E3712AC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35" name="TextBox 1">
          <a:extLst>
            <a:ext uri="{FF2B5EF4-FFF2-40B4-BE49-F238E27FC236}">
              <a16:creationId xmlns="" xmlns:a16="http://schemas.microsoft.com/office/drawing/2014/main" id="{CE2C0E07-B953-4DF1-BE8D-F53DAB404EB4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36" name="TextBox 1">
          <a:extLst>
            <a:ext uri="{FF2B5EF4-FFF2-40B4-BE49-F238E27FC236}">
              <a16:creationId xmlns="" xmlns:a16="http://schemas.microsoft.com/office/drawing/2014/main" id="{74A80643-27CD-4DD1-9C34-B548D5BDDFE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37" name="TextBox 1">
          <a:extLst>
            <a:ext uri="{FF2B5EF4-FFF2-40B4-BE49-F238E27FC236}">
              <a16:creationId xmlns="" xmlns:a16="http://schemas.microsoft.com/office/drawing/2014/main" id="{2E89C9CD-BF0C-4386-9902-F3242F98114D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38" name="TextBox 1">
          <a:extLst>
            <a:ext uri="{FF2B5EF4-FFF2-40B4-BE49-F238E27FC236}">
              <a16:creationId xmlns="" xmlns:a16="http://schemas.microsoft.com/office/drawing/2014/main" id="{A1B7B82D-1DEB-4079-8E88-4B00F83FF92E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39" name="TextBox 1">
          <a:extLst>
            <a:ext uri="{FF2B5EF4-FFF2-40B4-BE49-F238E27FC236}">
              <a16:creationId xmlns="" xmlns:a16="http://schemas.microsoft.com/office/drawing/2014/main" id="{15B80A52-BCE9-42BD-A90B-70603410096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40" name="TextBox 1">
          <a:extLst>
            <a:ext uri="{FF2B5EF4-FFF2-40B4-BE49-F238E27FC236}">
              <a16:creationId xmlns="" xmlns:a16="http://schemas.microsoft.com/office/drawing/2014/main" id="{978A36C6-EB4A-4DCB-9111-0C6C23768F49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41" name="TextBox 1">
          <a:extLst>
            <a:ext uri="{FF2B5EF4-FFF2-40B4-BE49-F238E27FC236}">
              <a16:creationId xmlns="" xmlns:a16="http://schemas.microsoft.com/office/drawing/2014/main" id="{761818F6-743E-4A88-B8C8-4B2395AD03E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42" name="TextBox 1">
          <a:extLst>
            <a:ext uri="{FF2B5EF4-FFF2-40B4-BE49-F238E27FC236}">
              <a16:creationId xmlns="" xmlns:a16="http://schemas.microsoft.com/office/drawing/2014/main" id="{55CA5706-1904-4750-A8DF-0F4A26346421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43" name="TextBox 1">
          <a:extLst>
            <a:ext uri="{FF2B5EF4-FFF2-40B4-BE49-F238E27FC236}">
              <a16:creationId xmlns="" xmlns:a16="http://schemas.microsoft.com/office/drawing/2014/main" id="{DDFC766C-F516-44F9-8683-998B61DD96F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44" name="TextBox 1">
          <a:extLst>
            <a:ext uri="{FF2B5EF4-FFF2-40B4-BE49-F238E27FC236}">
              <a16:creationId xmlns="" xmlns:a16="http://schemas.microsoft.com/office/drawing/2014/main" id="{5F832BB7-8505-4EBA-A0B5-2D02F3475EF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45" name="TextBox 1">
          <a:extLst>
            <a:ext uri="{FF2B5EF4-FFF2-40B4-BE49-F238E27FC236}">
              <a16:creationId xmlns="" xmlns:a16="http://schemas.microsoft.com/office/drawing/2014/main" id="{98807533-4648-419E-B1C9-12A5669BB7B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46" name="TextBox 1">
          <a:extLst>
            <a:ext uri="{FF2B5EF4-FFF2-40B4-BE49-F238E27FC236}">
              <a16:creationId xmlns="" xmlns:a16="http://schemas.microsoft.com/office/drawing/2014/main" id="{213F0BE3-D336-4710-851D-59B36141310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47" name="TextBox 1">
          <a:extLst>
            <a:ext uri="{FF2B5EF4-FFF2-40B4-BE49-F238E27FC236}">
              <a16:creationId xmlns="" xmlns:a16="http://schemas.microsoft.com/office/drawing/2014/main" id="{9850CA48-B45D-401A-9E28-3F79AF0ED3DA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48" name="TextBox 1">
          <a:extLst>
            <a:ext uri="{FF2B5EF4-FFF2-40B4-BE49-F238E27FC236}">
              <a16:creationId xmlns="" xmlns:a16="http://schemas.microsoft.com/office/drawing/2014/main" id="{BA2EC8DB-9F04-417A-9407-5DCC3A15F29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49" name="TextBox 1">
          <a:extLst>
            <a:ext uri="{FF2B5EF4-FFF2-40B4-BE49-F238E27FC236}">
              <a16:creationId xmlns="" xmlns:a16="http://schemas.microsoft.com/office/drawing/2014/main" id="{A8357B47-63F7-4286-87C0-608068F7D22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9B54FCD6-EA39-4BD6-A587-63837C61D193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51" name="TextBox 1">
          <a:extLst>
            <a:ext uri="{FF2B5EF4-FFF2-40B4-BE49-F238E27FC236}">
              <a16:creationId xmlns="" xmlns:a16="http://schemas.microsoft.com/office/drawing/2014/main" id="{A20D4E62-4DC8-478F-85F9-D6F870033216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52" name="TextBox 1">
          <a:extLst>
            <a:ext uri="{FF2B5EF4-FFF2-40B4-BE49-F238E27FC236}">
              <a16:creationId xmlns="" xmlns:a16="http://schemas.microsoft.com/office/drawing/2014/main" id="{CA7A78B3-F62A-4CC1-99BF-94D70BD7DE11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53" name="TextBox 1">
          <a:extLst>
            <a:ext uri="{FF2B5EF4-FFF2-40B4-BE49-F238E27FC236}">
              <a16:creationId xmlns="" xmlns:a16="http://schemas.microsoft.com/office/drawing/2014/main" id="{0B6989EC-0658-488D-BA0E-E30782C7B936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54" name="TextBox 1">
          <a:extLst>
            <a:ext uri="{FF2B5EF4-FFF2-40B4-BE49-F238E27FC236}">
              <a16:creationId xmlns="" xmlns:a16="http://schemas.microsoft.com/office/drawing/2014/main" id="{0B9D9ADE-4076-4AE3-B66C-51B5507C1735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55" name="TextBox 1">
          <a:extLst>
            <a:ext uri="{FF2B5EF4-FFF2-40B4-BE49-F238E27FC236}">
              <a16:creationId xmlns="" xmlns:a16="http://schemas.microsoft.com/office/drawing/2014/main" id="{DF967C04-7173-4973-AC96-8B326F5A0CA8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56" name="TextBox 1">
          <a:extLst>
            <a:ext uri="{FF2B5EF4-FFF2-40B4-BE49-F238E27FC236}">
              <a16:creationId xmlns="" xmlns:a16="http://schemas.microsoft.com/office/drawing/2014/main" id="{36F02371-2174-4150-8107-5CCA0C4CBCA7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57" name="TextBox 1">
          <a:extLst>
            <a:ext uri="{FF2B5EF4-FFF2-40B4-BE49-F238E27FC236}">
              <a16:creationId xmlns="" xmlns:a16="http://schemas.microsoft.com/office/drawing/2014/main" id="{5B144537-E971-49EF-AA19-F4BBF6187CEB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58" name="TextBox 1">
          <a:extLst>
            <a:ext uri="{FF2B5EF4-FFF2-40B4-BE49-F238E27FC236}">
              <a16:creationId xmlns="" xmlns:a16="http://schemas.microsoft.com/office/drawing/2014/main" id="{0907DF1D-39EF-4139-A806-2197F8BAD01D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59" name="TextBox 1">
          <a:extLst>
            <a:ext uri="{FF2B5EF4-FFF2-40B4-BE49-F238E27FC236}">
              <a16:creationId xmlns="" xmlns:a16="http://schemas.microsoft.com/office/drawing/2014/main" id="{A5B97EAA-C1A3-4234-AEC3-995E0196834E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60" name="TextBox 1">
          <a:extLst>
            <a:ext uri="{FF2B5EF4-FFF2-40B4-BE49-F238E27FC236}">
              <a16:creationId xmlns="" xmlns:a16="http://schemas.microsoft.com/office/drawing/2014/main" id="{86D28A5A-CA21-419A-B078-284C3952A1ED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61" name="TextBox 1">
          <a:extLst>
            <a:ext uri="{FF2B5EF4-FFF2-40B4-BE49-F238E27FC236}">
              <a16:creationId xmlns="" xmlns:a16="http://schemas.microsoft.com/office/drawing/2014/main" id="{41206EAE-5AFE-4D10-8783-444BA60EA2BD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62" name="TextBox 1">
          <a:extLst>
            <a:ext uri="{FF2B5EF4-FFF2-40B4-BE49-F238E27FC236}">
              <a16:creationId xmlns="" xmlns:a16="http://schemas.microsoft.com/office/drawing/2014/main" id="{67931F3A-B220-44B6-B8B6-9D3C97056645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63" name="TextBox 1">
          <a:extLst>
            <a:ext uri="{FF2B5EF4-FFF2-40B4-BE49-F238E27FC236}">
              <a16:creationId xmlns="" xmlns:a16="http://schemas.microsoft.com/office/drawing/2014/main" id="{C63D9EEE-0E69-4591-A081-56991B333058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64" name="TextBox 1">
          <a:extLst>
            <a:ext uri="{FF2B5EF4-FFF2-40B4-BE49-F238E27FC236}">
              <a16:creationId xmlns="" xmlns:a16="http://schemas.microsoft.com/office/drawing/2014/main" id="{7B73FC9F-676B-41EC-AFC3-18018900B83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65" name="TextBox 1">
          <a:extLst>
            <a:ext uri="{FF2B5EF4-FFF2-40B4-BE49-F238E27FC236}">
              <a16:creationId xmlns="" xmlns:a16="http://schemas.microsoft.com/office/drawing/2014/main" id="{D29BFF7C-1925-487E-83BB-307E4B2D5A8A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66" name="TextBox 1">
          <a:extLst>
            <a:ext uri="{FF2B5EF4-FFF2-40B4-BE49-F238E27FC236}">
              <a16:creationId xmlns="" xmlns:a16="http://schemas.microsoft.com/office/drawing/2014/main" id="{D6F9E91F-D1E3-40A3-93CB-7B2498911623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67" name="TextBox 1">
          <a:extLst>
            <a:ext uri="{FF2B5EF4-FFF2-40B4-BE49-F238E27FC236}">
              <a16:creationId xmlns="" xmlns:a16="http://schemas.microsoft.com/office/drawing/2014/main" id="{6B23CDDB-4B7E-4EE4-9BD3-E246A478608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68" name="TextBox 1">
          <a:extLst>
            <a:ext uri="{FF2B5EF4-FFF2-40B4-BE49-F238E27FC236}">
              <a16:creationId xmlns="" xmlns:a16="http://schemas.microsoft.com/office/drawing/2014/main" id="{B01BABB7-40D3-46E7-8DE2-15E0FCE5B3F4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69" name="TextBox 1">
          <a:extLst>
            <a:ext uri="{FF2B5EF4-FFF2-40B4-BE49-F238E27FC236}">
              <a16:creationId xmlns="" xmlns:a16="http://schemas.microsoft.com/office/drawing/2014/main" id="{ACF807BD-C97C-498E-9876-563A077D695F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70" name="TextBox 1">
          <a:extLst>
            <a:ext uri="{FF2B5EF4-FFF2-40B4-BE49-F238E27FC236}">
              <a16:creationId xmlns="" xmlns:a16="http://schemas.microsoft.com/office/drawing/2014/main" id="{E7AFDF22-BFB8-4B47-907E-6E854B5C241A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71" name="TextBox 1">
          <a:extLst>
            <a:ext uri="{FF2B5EF4-FFF2-40B4-BE49-F238E27FC236}">
              <a16:creationId xmlns="" xmlns:a16="http://schemas.microsoft.com/office/drawing/2014/main" id="{54DA0158-B690-4C14-8A2E-4C28461E520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72" name="TextBox 1">
          <a:extLst>
            <a:ext uri="{FF2B5EF4-FFF2-40B4-BE49-F238E27FC236}">
              <a16:creationId xmlns="" xmlns:a16="http://schemas.microsoft.com/office/drawing/2014/main" id="{38928556-64E0-4091-BA41-1309D92518E0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73" name="TextBox 1">
          <a:extLst>
            <a:ext uri="{FF2B5EF4-FFF2-40B4-BE49-F238E27FC236}">
              <a16:creationId xmlns="" xmlns:a16="http://schemas.microsoft.com/office/drawing/2014/main" id="{C76E0987-1D7D-4227-A2F3-82591684FB4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74" name="TextBox 1">
          <a:extLst>
            <a:ext uri="{FF2B5EF4-FFF2-40B4-BE49-F238E27FC236}">
              <a16:creationId xmlns="" xmlns:a16="http://schemas.microsoft.com/office/drawing/2014/main" id="{C68CF5AB-BDE3-44CA-AF47-68834A44B13D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75" name="TextBox 1">
          <a:extLst>
            <a:ext uri="{FF2B5EF4-FFF2-40B4-BE49-F238E27FC236}">
              <a16:creationId xmlns="" xmlns:a16="http://schemas.microsoft.com/office/drawing/2014/main" id="{4DCCF720-D2C6-47CF-9814-9AD1926417CC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76" name="TextBox 1">
          <a:extLst>
            <a:ext uri="{FF2B5EF4-FFF2-40B4-BE49-F238E27FC236}">
              <a16:creationId xmlns="" xmlns:a16="http://schemas.microsoft.com/office/drawing/2014/main" id="{26DFD6D1-AD9C-4606-8BF2-0B82F4EADA70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77" name="TextBox 1">
          <a:extLst>
            <a:ext uri="{FF2B5EF4-FFF2-40B4-BE49-F238E27FC236}">
              <a16:creationId xmlns="" xmlns:a16="http://schemas.microsoft.com/office/drawing/2014/main" id="{0735F1BD-D0AF-4CF5-80B0-F1BB5C28E92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78" name="TextBox 1">
          <a:extLst>
            <a:ext uri="{FF2B5EF4-FFF2-40B4-BE49-F238E27FC236}">
              <a16:creationId xmlns="" xmlns:a16="http://schemas.microsoft.com/office/drawing/2014/main" id="{5A2A567D-BAA1-4918-A359-C721AD112DF5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79" name="TextBox 1">
          <a:extLst>
            <a:ext uri="{FF2B5EF4-FFF2-40B4-BE49-F238E27FC236}">
              <a16:creationId xmlns="" xmlns:a16="http://schemas.microsoft.com/office/drawing/2014/main" id="{F5DED60C-D0F5-4520-ADAF-C941BD1CDB88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DAEE5062-BBB1-48A6-9585-B98B7AEE16F9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81" name="TextBox 1">
          <a:extLst>
            <a:ext uri="{FF2B5EF4-FFF2-40B4-BE49-F238E27FC236}">
              <a16:creationId xmlns="" xmlns:a16="http://schemas.microsoft.com/office/drawing/2014/main" id="{6D85D60B-3D73-49EA-9ACE-08EACA722515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82" name="TextBox 1">
          <a:extLst>
            <a:ext uri="{FF2B5EF4-FFF2-40B4-BE49-F238E27FC236}">
              <a16:creationId xmlns="" xmlns:a16="http://schemas.microsoft.com/office/drawing/2014/main" id="{F84E0DDA-DCB2-4DF0-819C-4DB09552AB75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83" name="TextBox 1">
          <a:extLst>
            <a:ext uri="{FF2B5EF4-FFF2-40B4-BE49-F238E27FC236}">
              <a16:creationId xmlns="" xmlns:a16="http://schemas.microsoft.com/office/drawing/2014/main" id="{7C362EBE-7E29-4054-8B4C-9A86476029D4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84" name="TextBox 1">
          <a:extLst>
            <a:ext uri="{FF2B5EF4-FFF2-40B4-BE49-F238E27FC236}">
              <a16:creationId xmlns="" xmlns:a16="http://schemas.microsoft.com/office/drawing/2014/main" id="{CC770D32-8499-4EE6-9AF7-F05067BF75E1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141</xdr:row>
      <xdr:rowOff>0</xdr:rowOff>
    </xdr:from>
    <xdr:ext cx="180975" cy="266700"/>
    <xdr:sp macro="" textlink="">
      <xdr:nvSpPr>
        <xdr:cNvPr id="785" name="TextBox 1">
          <a:extLst>
            <a:ext uri="{FF2B5EF4-FFF2-40B4-BE49-F238E27FC236}">
              <a16:creationId xmlns="" xmlns:a16="http://schemas.microsoft.com/office/drawing/2014/main" id="{DFB8AA0E-A43E-49EF-926E-0658B5069432}"/>
            </a:ext>
          </a:extLst>
        </xdr:cNvPr>
        <xdr:cNvSpPr txBox="1">
          <a:spLocks noChangeArrowheads="1"/>
        </xdr:cNvSpPr>
      </xdr:nvSpPr>
      <xdr:spPr bwMode="auto">
        <a:xfrm>
          <a:off x="90678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86" name="TextBox 1">
          <a:extLst>
            <a:ext uri="{FF2B5EF4-FFF2-40B4-BE49-F238E27FC236}">
              <a16:creationId xmlns="" xmlns:a16="http://schemas.microsoft.com/office/drawing/2014/main" id="{331A6FBD-4830-411B-B7D3-8396AA9F80A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87" name="TextBox 1">
          <a:extLst>
            <a:ext uri="{FF2B5EF4-FFF2-40B4-BE49-F238E27FC236}">
              <a16:creationId xmlns="" xmlns:a16="http://schemas.microsoft.com/office/drawing/2014/main" id="{8A4B2679-6488-41B7-8CB2-CA3C2A39C36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88" name="TextBox 1">
          <a:extLst>
            <a:ext uri="{FF2B5EF4-FFF2-40B4-BE49-F238E27FC236}">
              <a16:creationId xmlns="" xmlns:a16="http://schemas.microsoft.com/office/drawing/2014/main" id="{FCC75066-00BE-428F-84A1-6785A818D93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89" name="TextBox 1">
          <a:extLst>
            <a:ext uri="{FF2B5EF4-FFF2-40B4-BE49-F238E27FC236}">
              <a16:creationId xmlns="" xmlns:a16="http://schemas.microsoft.com/office/drawing/2014/main" id="{F9D88722-11EF-42BC-8539-AF6088BD5EFA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90" name="TextBox 1">
          <a:extLst>
            <a:ext uri="{FF2B5EF4-FFF2-40B4-BE49-F238E27FC236}">
              <a16:creationId xmlns="" xmlns:a16="http://schemas.microsoft.com/office/drawing/2014/main" id="{19D8F9B7-D606-4B81-AE64-8A4A789256A0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91" name="TextBox 1">
          <a:extLst>
            <a:ext uri="{FF2B5EF4-FFF2-40B4-BE49-F238E27FC236}">
              <a16:creationId xmlns="" xmlns:a16="http://schemas.microsoft.com/office/drawing/2014/main" id="{971F959A-4A65-49F1-845C-474D46A6A975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92" name="TextBox 1">
          <a:extLst>
            <a:ext uri="{FF2B5EF4-FFF2-40B4-BE49-F238E27FC236}">
              <a16:creationId xmlns="" xmlns:a16="http://schemas.microsoft.com/office/drawing/2014/main" id="{C45DF43B-1E9C-4412-9D52-8A8F2EC9829B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93" name="TextBox 1">
          <a:extLst>
            <a:ext uri="{FF2B5EF4-FFF2-40B4-BE49-F238E27FC236}">
              <a16:creationId xmlns="" xmlns:a16="http://schemas.microsoft.com/office/drawing/2014/main" id="{EACB564A-28B0-4E26-BEA2-256432639575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94" name="TextBox 1">
          <a:extLst>
            <a:ext uri="{FF2B5EF4-FFF2-40B4-BE49-F238E27FC236}">
              <a16:creationId xmlns="" xmlns:a16="http://schemas.microsoft.com/office/drawing/2014/main" id="{BA8D8414-968B-4A3B-9DDF-EBDFB43F0144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95" name="TextBox 1">
          <a:extLst>
            <a:ext uri="{FF2B5EF4-FFF2-40B4-BE49-F238E27FC236}">
              <a16:creationId xmlns="" xmlns:a16="http://schemas.microsoft.com/office/drawing/2014/main" id="{4A4B4319-2732-485C-986D-15EC6CF71342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96" name="TextBox 1">
          <a:extLst>
            <a:ext uri="{FF2B5EF4-FFF2-40B4-BE49-F238E27FC236}">
              <a16:creationId xmlns="" xmlns:a16="http://schemas.microsoft.com/office/drawing/2014/main" id="{512DFB64-F0AA-49A8-8BE5-37E99878121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797" name="TextBox 1">
          <a:extLst>
            <a:ext uri="{FF2B5EF4-FFF2-40B4-BE49-F238E27FC236}">
              <a16:creationId xmlns="" xmlns:a16="http://schemas.microsoft.com/office/drawing/2014/main" id="{C12134CA-40FE-499D-9648-1B7E7E9D6967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98" name="TextBox 1">
          <a:extLst>
            <a:ext uri="{FF2B5EF4-FFF2-40B4-BE49-F238E27FC236}">
              <a16:creationId xmlns="" xmlns:a16="http://schemas.microsoft.com/office/drawing/2014/main" id="{D05B6469-5033-407E-981B-4E913C6306E3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799" name="TextBox 1">
          <a:extLst>
            <a:ext uri="{FF2B5EF4-FFF2-40B4-BE49-F238E27FC236}">
              <a16:creationId xmlns="" xmlns:a16="http://schemas.microsoft.com/office/drawing/2014/main" id="{54DFB944-BA49-42B7-B978-653A224348F1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800" name="TextBox 1">
          <a:extLst>
            <a:ext uri="{FF2B5EF4-FFF2-40B4-BE49-F238E27FC236}">
              <a16:creationId xmlns="" xmlns:a16="http://schemas.microsoft.com/office/drawing/2014/main" id="{3789A858-9B6E-4EB8-853F-D1D9ED683B62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801" name="TextBox 1">
          <a:extLst>
            <a:ext uri="{FF2B5EF4-FFF2-40B4-BE49-F238E27FC236}">
              <a16:creationId xmlns="" xmlns:a16="http://schemas.microsoft.com/office/drawing/2014/main" id="{95EB737D-9091-4C6A-8720-1856ADC1765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802" name="TextBox 1">
          <a:extLst>
            <a:ext uri="{FF2B5EF4-FFF2-40B4-BE49-F238E27FC236}">
              <a16:creationId xmlns="" xmlns:a16="http://schemas.microsoft.com/office/drawing/2014/main" id="{52403A8E-484D-4641-B0E9-A345512E35D6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141</xdr:row>
      <xdr:rowOff>0</xdr:rowOff>
    </xdr:from>
    <xdr:ext cx="180975" cy="266700"/>
    <xdr:sp macro="" textlink="">
      <xdr:nvSpPr>
        <xdr:cNvPr id="803" name="TextBox 1">
          <a:extLst>
            <a:ext uri="{FF2B5EF4-FFF2-40B4-BE49-F238E27FC236}">
              <a16:creationId xmlns="" xmlns:a16="http://schemas.microsoft.com/office/drawing/2014/main" id="{2E37AF71-9D29-4EBF-8C7A-4FD7823E53D8}"/>
            </a:ext>
          </a:extLst>
        </xdr:cNvPr>
        <xdr:cNvSpPr txBox="1">
          <a:spLocks noChangeArrowheads="1"/>
        </xdr:cNvSpPr>
      </xdr:nvSpPr>
      <xdr:spPr bwMode="auto">
        <a:xfrm>
          <a:off x="7734300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804" name="TextBox 1">
          <a:extLst>
            <a:ext uri="{FF2B5EF4-FFF2-40B4-BE49-F238E27FC236}">
              <a16:creationId xmlns="" xmlns:a16="http://schemas.microsoft.com/office/drawing/2014/main" id="{3082D26D-4C62-4E3F-AB5F-1B1F73F8E411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805" name="TextBox 1">
          <a:extLst>
            <a:ext uri="{FF2B5EF4-FFF2-40B4-BE49-F238E27FC236}">
              <a16:creationId xmlns="" xmlns:a16="http://schemas.microsoft.com/office/drawing/2014/main" id="{4C7402F1-A320-40AD-9287-D1AA399B7C79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806" name="TextBox 1">
          <a:extLst>
            <a:ext uri="{FF2B5EF4-FFF2-40B4-BE49-F238E27FC236}">
              <a16:creationId xmlns="" xmlns:a16="http://schemas.microsoft.com/office/drawing/2014/main" id="{664F1378-91A2-4599-924C-43CFD7C99179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807" name="TextBox 1">
          <a:extLst>
            <a:ext uri="{FF2B5EF4-FFF2-40B4-BE49-F238E27FC236}">
              <a16:creationId xmlns="" xmlns:a16="http://schemas.microsoft.com/office/drawing/2014/main" id="{05AD5764-7982-495F-8B6D-9768AE9D97EE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808" name="TextBox 1">
          <a:extLst>
            <a:ext uri="{FF2B5EF4-FFF2-40B4-BE49-F238E27FC236}">
              <a16:creationId xmlns="" xmlns:a16="http://schemas.microsoft.com/office/drawing/2014/main" id="{0E8ECB5A-867F-42CA-97A7-ED252F2C628F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141</xdr:row>
      <xdr:rowOff>0</xdr:rowOff>
    </xdr:from>
    <xdr:ext cx="180975" cy="266700"/>
    <xdr:sp macro="" textlink="">
      <xdr:nvSpPr>
        <xdr:cNvPr id="809" name="TextBox 1">
          <a:extLst>
            <a:ext uri="{FF2B5EF4-FFF2-40B4-BE49-F238E27FC236}">
              <a16:creationId xmlns="" xmlns:a16="http://schemas.microsoft.com/office/drawing/2014/main" id="{2185B03A-E7C0-456F-9D0C-98B4DF8023B9}"/>
            </a:ext>
          </a:extLst>
        </xdr:cNvPr>
        <xdr:cNvSpPr txBox="1">
          <a:spLocks noChangeArrowheads="1"/>
        </xdr:cNvSpPr>
      </xdr:nvSpPr>
      <xdr:spPr bwMode="auto">
        <a:xfrm>
          <a:off x="5648325" y="4423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6313A8B3-E4D9-49D7-BC32-9D7DACFE9A2D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811" name="TextBox 1">
          <a:extLst>
            <a:ext uri="{FF2B5EF4-FFF2-40B4-BE49-F238E27FC236}">
              <a16:creationId xmlns="" xmlns:a16="http://schemas.microsoft.com/office/drawing/2014/main" id="{B57ECE7B-169A-4C06-AD35-5ABFEEE045C5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812" name="TextBox 1">
          <a:extLst>
            <a:ext uri="{FF2B5EF4-FFF2-40B4-BE49-F238E27FC236}">
              <a16:creationId xmlns="" xmlns:a16="http://schemas.microsoft.com/office/drawing/2014/main" id="{63D9A657-F5DC-43D4-9366-4693167C85C6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813" name="TextBox 1">
          <a:extLst>
            <a:ext uri="{FF2B5EF4-FFF2-40B4-BE49-F238E27FC236}">
              <a16:creationId xmlns="" xmlns:a16="http://schemas.microsoft.com/office/drawing/2014/main" id="{3D4107CC-EE44-491C-8F9D-6CADE59F552B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814" name="TextBox 1">
          <a:extLst>
            <a:ext uri="{FF2B5EF4-FFF2-40B4-BE49-F238E27FC236}">
              <a16:creationId xmlns="" xmlns:a16="http://schemas.microsoft.com/office/drawing/2014/main" id="{599698CC-1F2F-4572-A2FF-CDA3B1B98BF2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140</xdr:row>
      <xdr:rowOff>0</xdr:rowOff>
    </xdr:from>
    <xdr:ext cx="180975" cy="266700"/>
    <xdr:sp macro="" textlink="">
      <xdr:nvSpPr>
        <xdr:cNvPr id="815" name="TextBox 1">
          <a:extLst>
            <a:ext uri="{FF2B5EF4-FFF2-40B4-BE49-F238E27FC236}">
              <a16:creationId xmlns="" xmlns:a16="http://schemas.microsoft.com/office/drawing/2014/main" id="{0485D0AB-F8FA-47D2-A7C7-C7ACB6522E44}"/>
            </a:ext>
          </a:extLst>
        </xdr:cNvPr>
        <xdr:cNvSpPr txBox="1">
          <a:spLocks noChangeArrowheads="1"/>
        </xdr:cNvSpPr>
      </xdr:nvSpPr>
      <xdr:spPr bwMode="auto">
        <a:xfrm>
          <a:off x="90678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16" name="TextBox 1">
          <a:extLst>
            <a:ext uri="{FF2B5EF4-FFF2-40B4-BE49-F238E27FC236}">
              <a16:creationId xmlns="" xmlns:a16="http://schemas.microsoft.com/office/drawing/2014/main" id="{F873D0C3-B6A8-4CA6-A4A6-2C6D59715C65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17" name="TextBox 1">
          <a:extLst>
            <a:ext uri="{FF2B5EF4-FFF2-40B4-BE49-F238E27FC236}">
              <a16:creationId xmlns="" xmlns:a16="http://schemas.microsoft.com/office/drawing/2014/main" id="{92DF2C85-7BFE-46BF-AF82-D2721ED30C34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18" name="TextBox 1">
          <a:extLst>
            <a:ext uri="{FF2B5EF4-FFF2-40B4-BE49-F238E27FC236}">
              <a16:creationId xmlns="" xmlns:a16="http://schemas.microsoft.com/office/drawing/2014/main" id="{C3C2F5BC-3889-4EC2-AC6A-1A0CF05F29A4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19" name="TextBox 1">
          <a:extLst>
            <a:ext uri="{FF2B5EF4-FFF2-40B4-BE49-F238E27FC236}">
              <a16:creationId xmlns="" xmlns:a16="http://schemas.microsoft.com/office/drawing/2014/main" id="{6B8BDE8B-B417-4F09-9872-20A735E0DE73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20" name="TextBox 1">
          <a:extLst>
            <a:ext uri="{FF2B5EF4-FFF2-40B4-BE49-F238E27FC236}">
              <a16:creationId xmlns="" xmlns:a16="http://schemas.microsoft.com/office/drawing/2014/main" id="{CEC7C7C6-A827-46DF-BB03-9E22A7B22C13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21" name="TextBox 1">
          <a:extLst>
            <a:ext uri="{FF2B5EF4-FFF2-40B4-BE49-F238E27FC236}">
              <a16:creationId xmlns="" xmlns:a16="http://schemas.microsoft.com/office/drawing/2014/main" id="{5D4111AB-226F-4829-848D-14490F1A959D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22" name="TextBox 1">
          <a:extLst>
            <a:ext uri="{FF2B5EF4-FFF2-40B4-BE49-F238E27FC236}">
              <a16:creationId xmlns="" xmlns:a16="http://schemas.microsoft.com/office/drawing/2014/main" id="{7DA2FF21-E2E2-43E2-B6BE-D6F5BC4650C1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23" name="TextBox 1">
          <a:extLst>
            <a:ext uri="{FF2B5EF4-FFF2-40B4-BE49-F238E27FC236}">
              <a16:creationId xmlns="" xmlns:a16="http://schemas.microsoft.com/office/drawing/2014/main" id="{1A8654B1-2349-4F19-8C13-3B7DA6DBA132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24" name="TextBox 1">
          <a:extLst>
            <a:ext uri="{FF2B5EF4-FFF2-40B4-BE49-F238E27FC236}">
              <a16:creationId xmlns="" xmlns:a16="http://schemas.microsoft.com/office/drawing/2014/main" id="{D83E50BE-78F6-4441-BF83-78ECD15005FB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25" name="TextBox 1">
          <a:extLst>
            <a:ext uri="{FF2B5EF4-FFF2-40B4-BE49-F238E27FC236}">
              <a16:creationId xmlns="" xmlns:a16="http://schemas.microsoft.com/office/drawing/2014/main" id="{137A0F26-6B3E-426C-BE2D-982FFC7456B4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26" name="TextBox 1">
          <a:extLst>
            <a:ext uri="{FF2B5EF4-FFF2-40B4-BE49-F238E27FC236}">
              <a16:creationId xmlns="" xmlns:a16="http://schemas.microsoft.com/office/drawing/2014/main" id="{A5523C44-4947-4384-85A6-A8800BE19ECC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27" name="TextBox 1">
          <a:extLst>
            <a:ext uri="{FF2B5EF4-FFF2-40B4-BE49-F238E27FC236}">
              <a16:creationId xmlns="" xmlns:a16="http://schemas.microsoft.com/office/drawing/2014/main" id="{8EC2B909-103A-4D13-8232-1473DF0C657C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28" name="TextBox 1">
          <a:extLst>
            <a:ext uri="{FF2B5EF4-FFF2-40B4-BE49-F238E27FC236}">
              <a16:creationId xmlns="" xmlns:a16="http://schemas.microsoft.com/office/drawing/2014/main" id="{CD605F0F-2652-4E87-B91B-D3E0A4EE6A6A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29" name="TextBox 1">
          <a:extLst>
            <a:ext uri="{FF2B5EF4-FFF2-40B4-BE49-F238E27FC236}">
              <a16:creationId xmlns="" xmlns:a16="http://schemas.microsoft.com/office/drawing/2014/main" id="{6C471B1D-A4D0-4432-BC74-DB0733030AC0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30" name="TextBox 1">
          <a:extLst>
            <a:ext uri="{FF2B5EF4-FFF2-40B4-BE49-F238E27FC236}">
              <a16:creationId xmlns="" xmlns:a16="http://schemas.microsoft.com/office/drawing/2014/main" id="{4B6A5491-F43D-4185-9C43-5479AFE8D4B4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31" name="TextBox 1">
          <a:extLst>
            <a:ext uri="{FF2B5EF4-FFF2-40B4-BE49-F238E27FC236}">
              <a16:creationId xmlns="" xmlns:a16="http://schemas.microsoft.com/office/drawing/2014/main" id="{D42A98BF-6562-4819-8A48-992C3D34A55E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32" name="TextBox 1">
          <a:extLst>
            <a:ext uri="{FF2B5EF4-FFF2-40B4-BE49-F238E27FC236}">
              <a16:creationId xmlns="" xmlns:a16="http://schemas.microsoft.com/office/drawing/2014/main" id="{6959D2CB-F1C1-4641-8A0E-8FB85E8C4E42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123825</xdr:colOff>
      <xdr:row>140</xdr:row>
      <xdr:rowOff>0</xdr:rowOff>
    </xdr:from>
    <xdr:ext cx="180975" cy="266700"/>
    <xdr:sp macro="" textlink="">
      <xdr:nvSpPr>
        <xdr:cNvPr id="833" name="TextBox 1">
          <a:extLst>
            <a:ext uri="{FF2B5EF4-FFF2-40B4-BE49-F238E27FC236}">
              <a16:creationId xmlns="" xmlns:a16="http://schemas.microsoft.com/office/drawing/2014/main" id="{D32E22DD-F421-4B05-ABC1-A6FCE58E2FD2}"/>
            </a:ext>
          </a:extLst>
        </xdr:cNvPr>
        <xdr:cNvSpPr txBox="1">
          <a:spLocks noChangeArrowheads="1"/>
        </xdr:cNvSpPr>
      </xdr:nvSpPr>
      <xdr:spPr bwMode="auto">
        <a:xfrm>
          <a:off x="7734300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34" name="TextBox 1">
          <a:extLst>
            <a:ext uri="{FF2B5EF4-FFF2-40B4-BE49-F238E27FC236}">
              <a16:creationId xmlns="" xmlns:a16="http://schemas.microsoft.com/office/drawing/2014/main" id="{51ACBA2F-004D-4A4E-B01F-3CB2793B1674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35" name="TextBox 1">
          <a:extLst>
            <a:ext uri="{FF2B5EF4-FFF2-40B4-BE49-F238E27FC236}">
              <a16:creationId xmlns="" xmlns:a16="http://schemas.microsoft.com/office/drawing/2014/main" id="{22754FD2-D38D-4DB3-8D79-98B6130FE5E5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36" name="TextBox 1">
          <a:extLst>
            <a:ext uri="{FF2B5EF4-FFF2-40B4-BE49-F238E27FC236}">
              <a16:creationId xmlns="" xmlns:a16="http://schemas.microsoft.com/office/drawing/2014/main" id="{445C0386-B35C-4F95-B8E6-BD6531820E28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37" name="TextBox 1">
          <a:extLst>
            <a:ext uri="{FF2B5EF4-FFF2-40B4-BE49-F238E27FC236}">
              <a16:creationId xmlns="" xmlns:a16="http://schemas.microsoft.com/office/drawing/2014/main" id="{863EFB5D-63F2-4052-9C8E-A9CB48050CC7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38" name="TextBox 1">
          <a:extLst>
            <a:ext uri="{FF2B5EF4-FFF2-40B4-BE49-F238E27FC236}">
              <a16:creationId xmlns="" xmlns:a16="http://schemas.microsoft.com/office/drawing/2014/main" id="{3055B432-BA66-473B-9B78-2AE7128524A5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123825</xdr:colOff>
      <xdr:row>140</xdr:row>
      <xdr:rowOff>0</xdr:rowOff>
    </xdr:from>
    <xdr:ext cx="180975" cy="266700"/>
    <xdr:sp macro="" textlink="">
      <xdr:nvSpPr>
        <xdr:cNvPr id="839" name="TextBox 1">
          <a:extLst>
            <a:ext uri="{FF2B5EF4-FFF2-40B4-BE49-F238E27FC236}">
              <a16:creationId xmlns="" xmlns:a16="http://schemas.microsoft.com/office/drawing/2014/main" id="{0CD53841-6136-44AB-9297-2029023D3064}"/>
            </a:ext>
          </a:extLst>
        </xdr:cNvPr>
        <xdr:cNvSpPr txBox="1">
          <a:spLocks noChangeArrowheads="1"/>
        </xdr:cNvSpPr>
      </xdr:nvSpPr>
      <xdr:spPr bwMode="auto">
        <a:xfrm>
          <a:off x="5648325" y="433197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40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41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42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43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44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46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47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48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49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50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51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7734300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852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853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854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855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856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123825</xdr:colOff>
      <xdr:row>171</xdr:row>
      <xdr:rowOff>0</xdr:rowOff>
    </xdr:from>
    <xdr:ext cx="180975" cy="266700"/>
    <xdr:sp macro="" textlink="">
      <xdr:nvSpPr>
        <xdr:cNvPr id="857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497205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58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59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0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1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2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3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4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5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6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7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8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123825</xdr:colOff>
      <xdr:row>171</xdr:row>
      <xdr:rowOff>0</xdr:rowOff>
    </xdr:from>
    <xdr:ext cx="180975" cy="266700"/>
    <xdr:sp macro="" textlink="">
      <xdr:nvSpPr>
        <xdr:cNvPr id="869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0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1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2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3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4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5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6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7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8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79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80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123825</xdr:colOff>
      <xdr:row>171</xdr:row>
      <xdr:rowOff>0</xdr:rowOff>
    </xdr:from>
    <xdr:ext cx="180975" cy="266700"/>
    <xdr:sp macro="" textlink="">
      <xdr:nvSpPr>
        <xdr:cNvPr id="881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2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3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4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5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6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7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8" name="TextBox 1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89" name="TextBox 1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90" name="TextBox 1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91" name="TextBox 1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92" name="TextBox 1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171</xdr:row>
      <xdr:rowOff>0</xdr:rowOff>
    </xdr:from>
    <xdr:ext cx="180975" cy="266700"/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5648325" y="60948094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7" name="TextBox 130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8" name="TextBox 131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69" name="TextBox 132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0" name="TextBox 133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1" name="TextBox 134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2" name="TextBox 135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3" name="TextBox 136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4" name="TextBox 137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5" name="TextBox 138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6" name="TextBox 139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7" name="TextBox 140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8" name="TextBox 141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79" name="TextBox 142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0" name="TextBox 143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1" name="TextBox 144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2" name="TextBox 145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3" name="TextBox 146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4" name="TextBox 147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5" name="TextBox 148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6" name="TextBox 149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7" name="TextBox 150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8" name="TextBox 151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89" name="TextBox 152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0" name="TextBox 153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1" name="TextBox 154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2" name="TextBox 155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3" name="TextBox 156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4" name="TextBox 157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5" name="TextBox 158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6" name="TextBox 159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7" name="TextBox 160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8" name="TextBox 161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99" name="TextBox 162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0" name="TextBox 163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1" name="TextBox 164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2" name="TextBox 165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3" name="TextBox 166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4" name="TextBox 167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5" name="TextBox 168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6" name="TextBox 169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7" name="TextBox 170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8" name="TextBox 171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09" name="TextBox 172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0" name="TextBox 173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1" name="TextBox 174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2" name="TextBox 175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3" name="TextBox 176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4" name="TextBox 177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5" name="TextBox 178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6" name="TextBox 179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7" name="TextBox 180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8" name="TextBox 181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19" name="TextBox 182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0" name="TextBox 183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1" name="TextBox 184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2" name="TextBox 185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3" name="TextBox 186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4" name="TextBox 187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5" name="TextBox 188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6" name="TextBox 189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7" name="TextBox 190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8" name="TextBox 191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29" name="TextBox 192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0" name="TextBox 193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1" name="TextBox 194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2" name="TextBox 195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3" name="TextBox 196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4" name="TextBox 197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5" name="TextBox 198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6" name="TextBox 199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7" name="TextBox 200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8" name="TextBox 201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39" name="TextBox 202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0" name="TextBox 203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1" name="TextBox 204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2" name="TextBox 205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3" name="TextBox 206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4" name="TextBox 207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5" name="TextBox 208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6" name="TextBox 209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7" name="TextBox 210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8" name="TextBox 211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49" name="TextBox 212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0" name="TextBox 213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1" name="TextBox 214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2" name="TextBox 215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3" name="TextBox 216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4" name="TextBox 217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5" name="TextBox 218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6" name="TextBox 219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7" name="TextBox 220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8" name="TextBox 221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59" name="TextBox 222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0" name="TextBox 223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1" name="TextBox 224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2" name="TextBox 225">
          <a:extLst>
            <a:ext uri="{FF2B5EF4-FFF2-40B4-BE49-F238E27FC236}">
              <a16:creationId xmlns:a16="http://schemas.microsoft.com/office/drawing/2014/main" xmlns="" id="{00000000-0008-0000-0B00-0000A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3" name="TextBox 226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4" name="TextBox 227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5" name="TextBox 228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6" name="TextBox 229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7" name="TextBox 230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8" name="TextBox 231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69" name="TextBox 232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0" name="TextBox 233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1" name="TextBox 234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2" name="TextBox 235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3" name="TextBox 236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4" name="TextBox 237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5" name="TextBox 238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6" name="TextBox 239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7" name="TextBox 240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8" name="TextBox 241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79" name="TextBox 242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0" name="TextBox 243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1" name="TextBox 244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2" name="TextBox 245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3" name="TextBox 246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4" name="TextBox 247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5" name="TextBox 248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6" name="TextBox 249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7" name="TextBox 250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8" name="TextBox 251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89" name="TextBox 252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90" name="TextBox 253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91" name="TextBox 254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92" name="TextBox 255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93" name="TextBox 256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89</xdr:row>
      <xdr:rowOff>0</xdr:rowOff>
    </xdr:from>
    <xdr:to>
      <xdr:col>9</xdr:col>
      <xdr:colOff>352425</xdr:colOff>
      <xdr:row>90</xdr:row>
      <xdr:rowOff>4763</xdr:rowOff>
    </xdr:to>
    <xdr:sp macro="" textlink="">
      <xdr:nvSpPr>
        <xdr:cNvPr id="194" name="TextBox 257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SpPr txBox="1">
          <a:spLocks noChangeArrowheads="1"/>
        </xdr:cNvSpPr>
      </xdr:nvSpPr>
      <xdr:spPr bwMode="auto">
        <a:xfrm>
          <a:off x="9115425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9</xdr:row>
      <xdr:rowOff>0</xdr:rowOff>
    </xdr:from>
    <xdr:to>
      <xdr:col>9</xdr:col>
      <xdr:colOff>304800</xdr:colOff>
      <xdr:row>10</xdr:row>
      <xdr:rowOff>4762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89</xdr:row>
      <xdr:rowOff>0</xdr:rowOff>
    </xdr:from>
    <xdr:to>
      <xdr:col>9</xdr:col>
      <xdr:colOff>304800</xdr:colOff>
      <xdr:row>90</xdr:row>
      <xdr:rowOff>4763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123825</xdr:colOff>
      <xdr:row>9</xdr:row>
      <xdr:rowOff>0</xdr:rowOff>
    </xdr:from>
    <xdr:ext cx="180975" cy="26670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SpPr txBox="1">
          <a:spLocks noChangeArrowheads="1"/>
        </xdr:cNvSpPr>
      </xdr:nvSpPr>
      <xdr:spPr bwMode="auto">
        <a:xfrm>
          <a:off x="9067800" y="2428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88</xdr:row>
      <xdr:rowOff>0</xdr:rowOff>
    </xdr:from>
    <xdr:ext cx="180975" cy="26670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SpPr txBox="1">
          <a:spLocks noChangeArrowheads="1"/>
        </xdr:cNvSpPr>
      </xdr:nvSpPr>
      <xdr:spPr bwMode="auto">
        <a:xfrm>
          <a:off x="9067800" y="23764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88</xdr:row>
      <xdr:rowOff>0</xdr:rowOff>
    </xdr:from>
    <xdr:ext cx="180975" cy="26670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SpPr txBox="1">
          <a:spLocks noChangeArrowheads="1"/>
        </xdr:cNvSpPr>
      </xdr:nvSpPr>
      <xdr:spPr bwMode="auto">
        <a:xfrm>
          <a:off x="9067800" y="23764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88</xdr:row>
      <xdr:rowOff>0</xdr:rowOff>
    </xdr:from>
    <xdr:ext cx="180975" cy="26670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SpPr txBox="1">
          <a:spLocks noChangeArrowheads="1"/>
        </xdr:cNvSpPr>
      </xdr:nvSpPr>
      <xdr:spPr bwMode="auto">
        <a:xfrm>
          <a:off x="9067800" y="23764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88</xdr:row>
      <xdr:rowOff>0</xdr:rowOff>
    </xdr:from>
    <xdr:ext cx="180975" cy="26670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SpPr txBox="1">
          <a:spLocks noChangeArrowheads="1"/>
        </xdr:cNvSpPr>
      </xdr:nvSpPr>
      <xdr:spPr bwMode="auto">
        <a:xfrm>
          <a:off x="9067800" y="23764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88</xdr:row>
      <xdr:rowOff>0</xdr:rowOff>
    </xdr:from>
    <xdr:ext cx="180975" cy="26670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SpPr txBox="1">
          <a:spLocks noChangeArrowheads="1"/>
        </xdr:cNvSpPr>
      </xdr:nvSpPr>
      <xdr:spPr bwMode="auto">
        <a:xfrm>
          <a:off x="9067800" y="23764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88</xdr:row>
      <xdr:rowOff>0</xdr:rowOff>
    </xdr:from>
    <xdr:ext cx="180975" cy="266700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SpPr txBox="1">
          <a:spLocks noChangeArrowheads="1"/>
        </xdr:cNvSpPr>
      </xdr:nvSpPr>
      <xdr:spPr bwMode="auto">
        <a:xfrm>
          <a:off x="9067800" y="2376487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89</xdr:row>
      <xdr:rowOff>0</xdr:rowOff>
    </xdr:from>
    <xdr:ext cx="180975" cy="26670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SpPr txBox="1">
          <a:spLocks noChangeArrowheads="1"/>
        </xdr:cNvSpPr>
      </xdr:nvSpPr>
      <xdr:spPr bwMode="auto">
        <a:xfrm>
          <a:off x="9067800" y="24041100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view="pageBreakPreview" topLeftCell="A28" zoomScaleNormal="100" zoomScaleSheetLayoutView="100" workbookViewId="0">
      <selection activeCell="I44" sqref="I44"/>
    </sheetView>
  </sheetViews>
  <sheetFormatPr defaultColWidth="9" defaultRowHeight="21"/>
  <cols>
    <col min="1" max="1" width="15.5" style="119" customWidth="1"/>
    <col min="2" max="2" width="9.25" style="119" bestFit="1" customWidth="1"/>
    <col min="3" max="4" width="9.125" style="119" bestFit="1" customWidth="1"/>
    <col min="5" max="5" width="9.25" style="119" bestFit="1" customWidth="1"/>
    <col min="6" max="7" width="9.125" style="119" bestFit="1" customWidth="1"/>
    <col min="8" max="8" width="18.375" style="119" customWidth="1"/>
    <col min="9" max="9" width="18" style="119" customWidth="1"/>
    <col min="10" max="12" width="9" style="119"/>
    <col min="13" max="13" width="14.375" style="119" bestFit="1" customWidth="1"/>
    <col min="14" max="16384" width="9" style="119"/>
  </cols>
  <sheetData>
    <row r="1" spans="1:17">
      <c r="A1" s="116"/>
      <c r="B1" s="116"/>
      <c r="C1" s="117" t="s">
        <v>66</v>
      </c>
      <c r="D1" s="116"/>
      <c r="E1" s="116"/>
      <c r="F1" s="116"/>
      <c r="G1" s="116"/>
      <c r="H1" s="116"/>
      <c r="I1" s="118"/>
    </row>
    <row r="2" spans="1:17">
      <c r="A2" s="120" t="s">
        <v>67</v>
      </c>
      <c r="B2" s="121">
        <v>0.15</v>
      </c>
      <c r="C2" s="120" t="s">
        <v>68</v>
      </c>
      <c r="D2" s="116"/>
      <c r="E2" s="121">
        <v>0.05</v>
      </c>
      <c r="F2" s="116"/>
      <c r="G2" s="122" t="s">
        <v>69</v>
      </c>
      <c r="H2" s="123">
        <f>ปร.5_สรุปค่าก่อสร้าง!F17</f>
        <v>118882721.3189</v>
      </c>
      <c r="I2" s="118"/>
    </row>
    <row r="3" spans="1:17">
      <c r="A3" s="120" t="s">
        <v>70</v>
      </c>
      <c r="B3" s="121">
        <v>0</v>
      </c>
      <c r="C3" s="120" t="s">
        <v>71</v>
      </c>
      <c r="D3" s="116"/>
      <c r="E3" s="124">
        <v>7.0000000000000007E-2</v>
      </c>
      <c r="F3" s="116"/>
      <c r="G3" s="125" t="s">
        <v>72</v>
      </c>
      <c r="H3" s="126">
        <f>SUM(H41)</f>
        <v>1.1944999999999999</v>
      </c>
      <c r="I3" s="118"/>
    </row>
    <row r="4" spans="1:17">
      <c r="A4" s="127"/>
      <c r="B4" s="127"/>
      <c r="C4" s="127"/>
      <c r="D4" s="127"/>
      <c r="E4" s="127"/>
      <c r="F4" s="127"/>
      <c r="G4" s="127"/>
      <c r="H4" s="127"/>
      <c r="I4" s="128"/>
    </row>
    <row r="5" spans="1:17">
      <c r="A5" s="129" t="s">
        <v>69</v>
      </c>
      <c r="B5" s="800" t="s">
        <v>125</v>
      </c>
      <c r="C5" s="801"/>
      <c r="D5" s="801"/>
      <c r="E5" s="802"/>
      <c r="F5" s="129" t="s">
        <v>73</v>
      </c>
      <c r="G5" s="129" t="s">
        <v>74</v>
      </c>
      <c r="H5" s="129"/>
      <c r="I5" s="130"/>
    </row>
    <row r="6" spans="1:17">
      <c r="A6" s="131" t="s">
        <v>75</v>
      </c>
      <c r="B6" s="132"/>
      <c r="C6" s="133"/>
      <c r="D6" s="133" t="s">
        <v>76</v>
      </c>
      <c r="E6" s="134"/>
      <c r="F6" s="131" t="s">
        <v>77</v>
      </c>
      <c r="G6" s="131" t="s">
        <v>78</v>
      </c>
      <c r="H6" s="131" t="s">
        <v>72</v>
      </c>
      <c r="I6" s="130"/>
    </row>
    <row r="7" spans="1:17">
      <c r="A7" s="131"/>
      <c r="B7" s="129" t="s">
        <v>79</v>
      </c>
      <c r="C7" s="129" t="s">
        <v>79</v>
      </c>
      <c r="D7" s="129" t="s">
        <v>79</v>
      </c>
      <c r="E7" s="129" t="s">
        <v>73</v>
      </c>
      <c r="F7" s="131" t="s">
        <v>80</v>
      </c>
      <c r="G7" s="131" t="s">
        <v>81</v>
      </c>
      <c r="H7" s="131"/>
      <c r="I7" s="130"/>
    </row>
    <row r="8" spans="1:17">
      <c r="A8" s="135" t="s">
        <v>82</v>
      </c>
      <c r="B8" s="135" t="s">
        <v>83</v>
      </c>
      <c r="C8" s="135" t="s">
        <v>84</v>
      </c>
      <c r="D8" s="135" t="s">
        <v>85</v>
      </c>
      <c r="E8" s="131" t="s">
        <v>86</v>
      </c>
      <c r="F8" s="135"/>
      <c r="G8" s="135"/>
      <c r="H8" s="135" t="s">
        <v>87</v>
      </c>
      <c r="I8" s="130"/>
    </row>
    <row r="9" spans="1:17">
      <c r="A9" s="136">
        <v>0.5</v>
      </c>
      <c r="B9" s="137">
        <v>15.687799999999999</v>
      </c>
      <c r="C9" s="137">
        <v>0.61460000000000004</v>
      </c>
      <c r="D9" s="138">
        <v>5.5</v>
      </c>
      <c r="E9" s="139">
        <f t="shared" ref="E9:E32" si="0">SUM(B9:D9)</f>
        <v>21.802399999999999</v>
      </c>
      <c r="F9" s="140">
        <f t="shared" ref="F9:F32" si="1">SUM(E9*0.01)+1</f>
        <v>1.218024</v>
      </c>
      <c r="G9" s="141">
        <v>1.07</v>
      </c>
      <c r="H9" s="137">
        <f t="shared" ref="H9:H32" si="2">SUM(F9*G9)</f>
        <v>1.3032856800000001</v>
      </c>
      <c r="I9" s="142"/>
    </row>
    <row r="10" spans="1:17">
      <c r="A10" s="143">
        <v>1</v>
      </c>
      <c r="B10" s="137">
        <v>15.4672</v>
      </c>
      <c r="C10" s="137">
        <v>0.58330000000000004</v>
      </c>
      <c r="D10" s="144">
        <v>5.5</v>
      </c>
      <c r="E10" s="137">
        <f t="shared" si="0"/>
        <v>21.5505</v>
      </c>
      <c r="F10" s="140">
        <f t="shared" si="1"/>
        <v>1.2155050000000001</v>
      </c>
      <c r="G10" s="145">
        <v>1.07</v>
      </c>
      <c r="H10" s="137">
        <f t="shared" si="2"/>
        <v>1.3005903500000002</v>
      </c>
      <c r="I10" s="142"/>
    </row>
    <row r="11" spans="1:17" s="153" customFormat="1">
      <c r="A11" s="143">
        <v>2</v>
      </c>
      <c r="B11" s="137">
        <v>15.323600000000001</v>
      </c>
      <c r="C11" s="137">
        <v>0.55210000000000004</v>
      </c>
      <c r="D11" s="144">
        <v>5.5</v>
      </c>
      <c r="E11" s="137">
        <f t="shared" si="0"/>
        <v>21.375700000000002</v>
      </c>
      <c r="F11" s="140">
        <f t="shared" si="1"/>
        <v>1.213757</v>
      </c>
      <c r="G11" s="145">
        <v>1.07</v>
      </c>
      <c r="H11" s="137">
        <f t="shared" si="2"/>
        <v>1.2987199900000002</v>
      </c>
      <c r="I11" s="142"/>
    </row>
    <row r="12" spans="1:17" s="153" customFormat="1">
      <c r="A12" s="143">
        <v>5</v>
      </c>
      <c r="B12" s="137">
        <v>15.025700000000001</v>
      </c>
      <c r="C12" s="137">
        <v>0.45829999999999999</v>
      </c>
      <c r="D12" s="144">
        <v>5.5</v>
      </c>
      <c r="E12" s="137">
        <f t="shared" si="0"/>
        <v>20.984000000000002</v>
      </c>
      <c r="F12" s="140">
        <f t="shared" si="1"/>
        <v>1.20984</v>
      </c>
      <c r="G12" s="145">
        <v>1.07</v>
      </c>
      <c r="H12" s="137">
        <f t="shared" si="2"/>
        <v>1.2945288000000001</v>
      </c>
      <c r="I12" s="142" t="s">
        <v>88</v>
      </c>
    </row>
    <row r="13" spans="1:17">
      <c r="A13" s="143">
        <v>10</v>
      </c>
      <c r="B13" s="137">
        <v>14.966900000000001</v>
      </c>
      <c r="C13" s="465">
        <v>0.33329999999999999</v>
      </c>
      <c r="D13" s="144">
        <v>5</v>
      </c>
      <c r="E13" s="137">
        <f t="shared" si="0"/>
        <v>20.3002</v>
      </c>
      <c r="F13" s="140">
        <f t="shared" si="1"/>
        <v>1.2030020000000001</v>
      </c>
      <c r="G13" s="145">
        <v>1.07</v>
      </c>
      <c r="H13" s="137">
        <f t="shared" si="2"/>
        <v>1.2872121400000003</v>
      </c>
      <c r="I13" s="142"/>
    </row>
    <row r="14" spans="1:17">
      <c r="A14" s="143">
        <v>15</v>
      </c>
      <c r="B14" s="137">
        <v>11.701499999999999</v>
      </c>
      <c r="C14" s="465">
        <v>0.33329999999999999</v>
      </c>
      <c r="D14" s="144">
        <v>5</v>
      </c>
      <c r="E14" s="137">
        <f t="shared" si="0"/>
        <v>17.034799999999997</v>
      </c>
      <c r="F14" s="140">
        <f t="shared" si="1"/>
        <v>1.1703479999999999</v>
      </c>
      <c r="G14" s="145">
        <v>1.07</v>
      </c>
      <c r="H14" s="137">
        <f t="shared" si="2"/>
        <v>1.2522723600000001</v>
      </c>
      <c r="I14" s="142"/>
      <c r="J14" s="146"/>
      <c r="K14" s="147"/>
      <c r="L14" s="147"/>
      <c r="M14" s="147"/>
      <c r="N14" s="147"/>
      <c r="O14" s="147"/>
      <c r="P14" s="147"/>
      <c r="Q14" s="147"/>
    </row>
    <row r="15" spans="1:17" s="474" customFormat="1">
      <c r="A15" s="467">
        <v>20</v>
      </c>
      <c r="B15" s="465">
        <v>10.99</v>
      </c>
      <c r="C15" s="465">
        <v>0.30209999999999998</v>
      </c>
      <c r="D15" s="468">
        <v>5</v>
      </c>
      <c r="E15" s="465">
        <f t="shared" si="0"/>
        <v>16.292099999999998</v>
      </c>
      <c r="F15" s="469">
        <f t="shared" si="1"/>
        <v>1.1629209999999999</v>
      </c>
      <c r="G15" s="470">
        <v>1.07</v>
      </c>
      <c r="H15" s="465">
        <f t="shared" si="2"/>
        <v>1.2443254699999999</v>
      </c>
      <c r="I15" s="471"/>
      <c r="J15" s="472"/>
      <c r="K15" s="473"/>
      <c r="L15" s="472"/>
      <c r="M15" s="472"/>
      <c r="N15" s="472"/>
      <c r="O15" s="472"/>
      <c r="P15" s="472"/>
      <c r="Q15" s="472"/>
    </row>
    <row r="16" spans="1:17" s="474" customFormat="1">
      <c r="A16" s="467">
        <v>25</v>
      </c>
      <c r="B16" s="465">
        <v>8.9690999999999992</v>
      </c>
      <c r="C16" s="465">
        <v>0.30209999999999998</v>
      </c>
      <c r="D16" s="468">
        <v>4.5</v>
      </c>
      <c r="E16" s="465">
        <f t="shared" si="0"/>
        <v>13.771199999999999</v>
      </c>
      <c r="F16" s="469">
        <f t="shared" si="1"/>
        <v>1.1377120000000001</v>
      </c>
      <c r="G16" s="470">
        <v>1.07</v>
      </c>
      <c r="H16" s="465">
        <f t="shared" si="2"/>
        <v>1.2173518400000001</v>
      </c>
      <c r="I16" s="471"/>
      <c r="J16" s="473"/>
      <c r="K16" s="473"/>
      <c r="L16" s="473"/>
      <c r="M16" s="473"/>
      <c r="N16" s="473"/>
      <c r="O16" s="473"/>
      <c r="P16" s="473"/>
      <c r="Q16" s="473"/>
    </row>
    <row r="17" spans="1:17" s="474" customFormat="1">
      <c r="A17" s="467">
        <v>30</v>
      </c>
      <c r="B17" s="465">
        <v>8.1867000000000001</v>
      </c>
      <c r="C17" s="465">
        <v>0.27079999999999999</v>
      </c>
      <c r="D17" s="468">
        <v>4.5</v>
      </c>
      <c r="E17" s="465">
        <f t="shared" si="0"/>
        <v>12.9575</v>
      </c>
      <c r="F17" s="469">
        <f t="shared" si="1"/>
        <v>1.129575</v>
      </c>
      <c r="G17" s="470">
        <v>1.07</v>
      </c>
      <c r="H17" s="465">
        <f t="shared" si="2"/>
        <v>1.20864525</v>
      </c>
      <c r="I17" s="471"/>
      <c r="J17" s="472"/>
      <c r="K17" s="473"/>
      <c r="L17" s="473"/>
      <c r="M17" s="473"/>
      <c r="N17" s="473"/>
      <c r="O17" s="473"/>
      <c r="P17" s="473"/>
      <c r="Q17" s="473"/>
    </row>
    <row r="18" spans="1:17" s="474" customFormat="1">
      <c r="A18" s="467">
        <v>40</v>
      </c>
      <c r="B18" s="465">
        <v>8.1501999999999999</v>
      </c>
      <c r="C18" s="465">
        <v>0.27079999999999999</v>
      </c>
      <c r="D18" s="468">
        <v>4.5</v>
      </c>
      <c r="E18" s="465">
        <f t="shared" si="0"/>
        <v>12.920999999999999</v>
      </c>
      <c r="F18" s="469">
        <f t="shared" si="1"/>
        <v>1.12921</v>
      </c>
      <c r="G18" s="470">
        <v>1.07</v>
      </c>
      <c r="H18" s="465">
        <f t="shared" si="2"/>
        <v>1.2082547000000001</v>
      </c>
      <c r="I18" s="471"/>
      <c r="J18" s="473"/>
      <c r="K18" s="473"/>
      <c r="L18" s="473"/>
      <c r="M18" s="473"/>
      <c r="N18" s="473"/>
      <c r="O18" s="473"/>
      <c r="P18" s="473"/>
      <c r="Q18" s="473"/>
    </row>
    <row r="19" spans="1:17" s="474" customFormat="1">
      <c r="A19" s="467">
        <v>50</v>
      </c>
      <c r="B19" s="465">
        <v>8.1388999999999996</v>
      </c>
      <c r="C19" s="465">
        <v>0.20830000000000001</v>
      </c>
      <c r="D19" s="468">
        <v>4.5</v>
      </c>
      <c r="E19" s="465">
        <f t="shared" si="0"/>
        <v>12.847199999999999</v>
      </c>
      <c r="F19" s="469">
        <f t="shared" si="1"/>
        <v>1.1284719999999999</v>
      </c>
      <c r="G19" s="470">
        <v>1.07</v>
      </c>
      <c r="H19" s="465">
        <f t="shared" si="2"/>
        <v>1.20746504</v>
      </c>
      <c r="I19" s="471"/>
      <c r="J19" s="473"/>
      <c r="K19" s="473"/>
      <c r="L19" s="473"/>
      <c r="M19" s="473"/>
      <c r="N19" s="473"/>
      <c r="O19" s="473"/>
      <c r="P19" s="473"/>
      <c r="Q19" s="473"/>
    </row>
    <row r="20" spans="1:17" s="474" customFormat="1">
      <c r="A20" s="467">
        <v>60</v>
      </c>
      <c r="B20" s="465">
        <v>7.7222</v>
      </c>
      <c r="C20" s="465">
        <v>0.20830000000000001</v>
      </c>
      <c r="D20" s="468">
        <v>4</v>
      </c>
      <c r="E20" s="465">
        <f t="shared" si="0"/>
        <v>11.9305</v>
      </c>
      <c r="F20" s="469">
        <f t="shared" si="1"/>
        <v>1.119305</v>
      </c>
      <c r="G20" s="470">
        <v>1.07</v>
      </c>
      <c r="H20" s="465">
        <f t="shared" si="2"/>
        <v>1.1976563500000001</v>
      </c>
      <c r="I20" s="471"/>
      <c r="J20" s="473"/>
      <c r="K20" s="473"/>
      <c r="L20" s="473"/>
      <c r="M20" s="473"/>
      <c r="N20" s="473"/>
      <c r="O20" s="473"/>
      <c r="P20" s="473"/>
      <c r="Q20" s="473"/>
    </row>
    <row r="21" spans="1:17" s="474" customFormat="1">
      <c r="A21" s="467">
        <v>70</v>
      </c>
      <c r="B21" s="465">
        <v>7.6191000000000004</v>
      </c>
      <c r="C21" s="465">
        <v>0.17710000000000001</v>
      </c>
      <c r="D21" s="468">
        <v>4</v>
      </c>
      <c r="E21" s="465">
        <f t="shared" si="0"/>
        <v>11.796200000000001</v>
      </c>
      <c r="F21" s="469">
        <f t="shared" si="1"/>
        <v>1.1179619999999999</v>
      </c>
      <c r="G21" s="470">
        <v>1.07</v>
      </c>
      <c r="H21" s="465">
        <f t="shared" si="2"/>
        <v>1.1962193399999999</v>
      </c>
      <c r="I21" s="471"/>
      <c r="J21" s="473"/>
      <c r="K21" s="473"/>
      <c r="L21" s="473"/>
      <c r="M21" s="473"/>
      <c r="N21" s="473"/>
      <c r="O21" s="473"/>
      <c r="P21" s="473"/>
      <c r="Q21" s="473"/>
    </row>
    <row r="22" spans="1:17" s="474" customFormat="1">
      <c r="A22" s="467">
        <v>80</v>
      </c>
      <c r="B22" s="465">
        <v>7.6191000000000004</v>
      </c>
      <c r="C22" s="465">
        <v>0.17710000000000001</v>
      </c>
      <c r="D22" s="468">
        <v>4</v>
      </c>
      <c r="E22" s="465">
        <f t="shared" si="0"/>
        <v>11.796200000000001</v>
      </c>
      <c r="F22" s="469">
        <f t="shared" si="1"/>
        <v>1.1179619999999999</v>
      </c>
      <c r="G22" s="470">
        <v>1.07</v>
      </c>
      <c r="H22" s="465">
        <f t="shared" si="2"/>
        <v>1.1962193399999999</v>
      </c>
      <c r="I22" s="471"/>
      <c r="J22" s="473"/>
      <c r="K22" s="473"/>
      <c r="L22" s="473"/>
      <c r="M22" s="473"/>
      <c r="N22" s="473"/>
      <c r="O22" s="473"/>
      <c r="P22" s="473"/>
      <c r="Q22" s="473"/>
    </row>
    <row r="23" spans="1:17" s="474" customFormat="1">
      <c r="A23" s="467">
        <v>90</v>
      </c>
      <c r="B23" s="465">
        <v>7.6108000000000002</v>
      </c>
      <c r="C23" s="465">
        <v>0.14580000000000001</v>
      </c>
      <c r="D23" s="468">
        <v>4</v>
      </c>
      <c r="E23" s="465">
        <f t="shared" si="0"/>
        <v>11.756600000000001</v>
      </c>
      <c r="F23" s="469">
        <f t="shared" si="1"/>
        <v>1.1175660000000001</v>
      </c>
      <c r="G23" s="470">
        <v>1.07</v>
      </c>
      <c r="H23" s="465">
        <f t="shared" si="2"/>
        <v>1.1957956200000002</v>
      </c>
      <c r="I23" s="471"/>
      <c r="J23" s="473"/>
      <c r="K23" s="473"/>
      <c r="L23" s="473"/>
      <c r="M23" s="473"/>
      <c r="N23" s="473"/>
      <c r="O23" s="473"/>
      <c r="P23" s="473"/>
      <c r="Q23" s="473"/>
    </row>
    <row r="24" spans="1:17" s="474" customFormat="1">
      <c r="A24" s="495">
        <v>100</v>
      </c>
      <c r="B24" s="494">
        <v>7.6108000000000002</v>
      </c>
      <c r="C24" s="494">
        <v>0.14580000000000001</v>
      </c>
      <c r="D24" s="496">
        <v>4</v>
      </c>
      <c r="E24" s="494">
        <f t="shared" si="0"/>
        <v>11.756600000000001</v>
      </c>
      <c r="F24" s="497">
        <f t="shared" si="1"/>
        <v>1.1175660000000001</v>
      </c>
      <c r="G24" s="498">
        <v>1.07</v>
      </c>
      <c r="H24" s="494">
        <f t="shared" si="2"/>
        <v>1.1957956200000002</v>
      </c>
      <c r="I24" s="471"/>
      <c r="J24" s="473"/>
      <c r="K24" s="473"/>
      <c r="L24" s="473"/>
      <c r="M24" s="473"/>
      <c r="N24" s="473"/>
      <c r="O24" s="473"/>
      <c r="P24" s="473"/>
      <c r="Q24" s="473"/>
    </row>
    <row r="25" spans="1:17" s="474" customFormat="1">
      <c r="A25" s="495">
        <v>150</v>
      </c>
      <c r="B25" s="494">
        <v>7.3615000000000004</v>
      </c>
      <c r="C25" s="494">
        <v>8.3299999999999999E-2</v>
      </c>
      <c r="D25" s="496">
        <v>4</v>
      </c>
      <c r="E25" s="494">
        <f t="shared" si="0"/>
        <v>11.444800000000001</v>
      </c>
      <c r="F25" s="497">
        <f t="shared" si="1"/>
        <v>1.1144480000000001</v>
      </c>
      <c r="G25" s="498">
        <v>1.07</v>
      </c>
      <c r="H25" s="494">
        <f t="shared" si="2"/>
        <v>1.1924593600000002</v>
      </c>
      <c r="I25" s="471"/>
      <c r="J25" s="473"/>
      <c r="K25" s="473"/>
      <c r="L25" s="473"/>
      <c r="M25" s="473"/>
      <c r="N25" s="473"/>
      <c r="O25" s="473"/>
      <c r="P25" s="473"/>
      <c r="Q25" s="473"/>
    </row>
    <row r="26" spans="1:17" s="474" customFormat="1">
      <c r="A26" s="467">
        <v>200</v>
      </c>
      <c r="B26" s="465">
        <v>7.3632</v>
      </c>
      <c r="C26" s="465">
        <v>2.0799999999999999E-2</v>
      </c>
      <c r="D26" s="468">
        <v>4</v>
      </c>
      <c r="E26" s="465">
        <f t="shared" si="0"/>
        <v>11.384</v>
      </c>
      <c r="F26" s="469">
        <f t="shared" si="1"/>
        <v>1.1138399999999999</v>
      </c>
      <c r="G26" s="470">
        <v>1.07</v>
      </c>
      <c r="H26" s="465">
        <f t="shared" si="2"/>
        <v>1.1918088</v>
      </c>
      <c r="I26" s="471"/>
      <c r="J26" s="473"/>
      <c r="K26" s="473"/>
      <c r="L26" s="473"/>
      <c r="M26" s="473"/>
      <c r="N26" s="473"/>
      <c r="O26" s="473"/>
      <c r="P26" s="473"/>
      <c r="Q26" s="473"/>
    </row>
    <row r="27" spans="1:17" s="474" customFormat="1">
      <c r="A27" s="467">
        <v>250</v>
      </c>
      <c r="B27" s="465">
        <v>7.2751000000000001</v>
      </c>
      <c r="C27" s="465">
        <v>-0.1042</v>
      </c>
      <c r="D27" s="468">
        <v>4</v>
      </c>
      <c r="E27" s="465">
        <f t="shared" si="0"/>
        <v>11.1709</v>
      </c>
      <c r="F27" s="469">
        <f t="shared" si="1"/>
        <v>1.1117090000000001</v>
      </c>
      <c r="G27" s="470">
        <v>1.07</v>
      </c>
      <c r="H27" s="465">
        <f t="shared" si="2"/>
        <v>1.1895286300000001</v>
      </c>
      <c r="I27" s="471"/>
      <c r="J27" s="473"/>
      <c r="K27" s="473"/>
      <c r="L27" s="473"/>
      <c r="M27" s="473"/>
      <c r="N27" s="473"/>
      <c r="O27" s="473"/>
      <c r="P27" s="473"/>
      <c r="Q27" s="473"/>
    </row>
    <row r="28" spans="1:17" s="474" customFormat="1">
      <c r="A28" s="467">
        <v>300</v>
      </c>
      <c r="B28" s="465">
        <v>7.1959</v>
      </c>
      <c r="C28" s="465">
        <v>-0.16669999999999999</v>
      </c>
      <c r="D28" s="468">
        <v>3.5</v>
      </c>
      <c r="E28" s="465">
        <f t="shared" si="0"/>
        <v>10.529199999999999</v>
      </c>
      <c r="F28" s="469">
        <f t="shared" si="1"/>
        <v>1.1052919999999999</v>
      </c>
      <c r="G28" s="470">
        <v>1.07</v>
      </c>
      <c r="H28" s="465">
        <f t="shared" si="2"/>
        <v>1.1826624400000001</v>
      </c>
      <c r="I28" s="471"/>
      <c r="J28" s="473"/>
      <c r="K28" s="473"/>
      <c r="L28" s="473"/>
      <c r="M28" s="473"/>
      <c r="N28" s="473"/>
      <c r="O28" s="473"/>
      <c r="P28" s="473"/>
      <c r="Q28" s="473"/>
    </row>
    <row r="29" spans="1:17" s="474" customFormat="1">
      <c r="A29" s="467">
        <v>350</v>
      </c>
      <c r="B29" s="465">
        <v>6.3974000000000002</v>
      </c>
      <c r="C29" s="465">
        <v>-0.19789999999999999</v>
      </c>
      <c r="D29" s="468">
        <v>3.5</v>
      </c>
      <c r="E29" s="465">
        <f t="shared" si="0"/>
        <v>9.6995000000000005</v>
      </c>
      <c r="F29" s="469">
        <f t="shared" si="1"/>
        <v>1.0969949999999999</v>
      </c>
      <c r="G29" s="470">
        <v>1.07</v>
      </c>
      <c r="H29" s="465">
        <f t="shared" si="2"/>
        <v>1.17378465</v>
      </c>
      <c r="I29" s="471"/>
      <c r="J29" s="473"/>
      <c r="K29" s="473"/>
      <c r="L29" s="473"/>
      <c r="M29" s="473"/>
      <c r="N29" s="473"/>
      <c r="O29" s="473"/>
      <c r="P29" s="473"/>
      <c r="Q29" s="473"/>
    </row>
    <row r="30" spans="1:17" s="474" customFormat="1">
      <c r="A30" s="467">
        <v>400</v>
      </c>
      <c r="B30" s="465">
        <v>6.3220000000000001</v>
      </c>
      <c r="C30" s="465">
        <v>-0.32290000000000002</v>
      </c>
      <c r="D30" s="468">
        <v>3.5</v>
      </c>
      <c r="E30" s="465">
        <f t="shared" si="0"/>
        <v>9.4991000000000003</v>
      </c>
      <c r="F30" s="469">
        <f t="shared" si="1"/>
        <v>1.094991</v>
      </c>
      <c r="G30" s="470">
        <v>1.07</v>
      </c>
      <c r="H30" s="465">
        <f t="shared" si="2"/>
        <v>1.1716403700000002</v>
      </c>
      <c r="I30" s="471"/>
      <c r="J30" s="473"/>
      <c r="K30" s="473"/>
      <c r="L30" s="473"/>
      <c r="M30" s="473"/>
      <c r="N30" s="473"/>
      <c r="O30" s="473"/>
      <c r="P30" s="473"/>
      <c r="Q30" s="473"/>
    </row>
    <row r="31" spans="1:17" s="474" customFormat="1">
      <c r="A31" s="467">
        <v>500</v>
      </c>
      <c r="B31" s="465">
        <v>6.2743000000000002</v>
      </c>
      <c r="C31" s="465">
        <v>-0.38540000000000002</v>
      </c>
      <c r="D31" s="468">
        <v>3.5</v>
      </c>
      <c r="E31" s="465">
        <f t="shared" si="0"/>
        <v>9.3888999999999996</v>
      </c>
      <c r="F31" s="469">
        <f t="shared" si="1"/>
        <v>1.0938889999999999</v>
      </c>
      <c r="G31" s="470">
        <v>1.07</v>
      </c>
      <c r="H31" s="465">
        <f t="shared" si="2"/>
        <v>1.1704612299999999</v>
      </c>
      <c r="I31" s="471"/>
      <c r="J31" s="473"/>
      <c r="K31" s="473"/>
      <c r="L31" s="473"/>
      <c r="M31" s="473"/>
      <c r="N31" s="473"/>
      <c r="O31" s="473"/>
      <c r="P31" s="473"/>
      <c r="Q31" s="473"/>
    </row>
    <row r="32" spans="1:17" s="474" customFormat="1">
      <c r="A32" s="475">
        <v>1000</v>
      </c>
      <c r="B32" s="466">
        <v>5.6692</v>
      </c>
      <c r="C32" s="465">
        <v>-0.44790000000000002</v>
      </c>
      <c r="D32" s="476">
        <v>3.5</v>
      </c>
      <c r="E32" s="466">
        <f t="shared" si="0"/>
        <v>8.7212999999999994</v>
      </c>
      <c r="F32" s="466">
        <f t="shared" si="1"/>
        <v>1.087213</v>
      </c>
      <c r="G32" s="477">
        <v>1.07</v>
      </c>
      <c r="H32" s="466">
        <f t="shared" si="2"/>
        <v>1.16331791</v>
      </c>
      <c r="I32" s="471"/>
      <c r="J32" s="473"/>
      <c r="K32" s="473"/>
      <c r="L32" s="473"/>
      <c r="M32" s="473"/>
      <c r="N32" s="473"/>
      <c r="O32" s="473"/>
      <c r="P32" s="473"/>
      <c r="Q32" s="473"/>
    </row>
    <row r="33" spans="1:256">
      <c r="I33" s="128"/>
    </row>
    <row r="34" spans="1:256">
      <c r="A34" s="803" t="s">
        <v>89</v>
      </c>
      <c r="B34" s="804"/>
      <c r="C34" s="804"/>
      <c r="D34" s="804"/>
      <c r="E34" s="804"/>
      <c r="F34" s="804"/>
      <c r="G34" s="804"/>
      <c r="H34" s="805"/>
      <c r="I34" s="128"/>
    </row>
    <row r="35" spans="1:256">
      <c r="A35" s="797" t="s">
        <v>90</v>
      </c>
      <c r="B35" s="798"/>
      <c r="C35" s="798"/>
      <c r="D35" s="798"/>
      <c r="E35" s="798"/>
      <c r="F35" s="798"/>
      <c r="G35" s="798"/>
      <c r="H35" s="799"/>
      <c r="I35" s="128"/>
      <c r="K35" s="119" t="s">
        <v>117</v>
      </c>
      <c r="L35" s="119" t="s">
        <v>118</v>
      </c>
    </row>
    <row r="36" spans="1:256">
      <c r="A36" s="797" t="s">
        <v>91</v>
      </c>
      <c r="B36" s="798"/>
      <c r="C36" s="798"/>
      <c r="D36" s="798"/>
      <c r="E36" s="798"/>
      <c r="F36" s="798"/>
      <c r="G36" s="799"/>
      <c r="H36" s="148">
        <f>H2</f>
        <v>118882721.3189</v>
      </c>
      <c r="I36" s="128"/>
      <c r="L36" s="119" t="s">
        <v>119</v>
      </c>
      <c r="M36" s="185">
        <f>H2</f>
        <v>118882721.3189</v>
      </c>
    </row>
    <row r="37" spans="1:256">
      <c r="A37" s="797" t="s">
        <v>92</v>
      </c>
      <c r="B37" s="798"/>
      <c r="C37" s="798"/>
      <c r="D37" s="798"/>
      <c r="E37" s="798"/>
      <c r="F37" s="798"/>
      <c r="G37" s="799"/>
      <c r="H37" s="149">
        <f>I37*1000000</f>
        <v>100000000</v>
      </c>
      <c r="I37" s="150">
        <v>100</v>
      </c>
      <c r="L37" s="119" t="s">
        <v>120</v>
      </c>
      <c r="M37" s="493">
        <v>100000000</v>
      </c>
    </row>
    <row r="38" spans="1:256">
      <c r="A38" s="797" t="s">
        <v>93</v>
      </c>
      <c r="B38" s="798"/>
      <c r="C38" s="798"/>
      <c r="D38" s="798"/>
      <c r="E38" s="798"/>
      <c r="F38" s="798"/>
      <c r="G38" s="799"/>
      <c r="H38" s="149">
        <f>I38*1000000</f>
        <v>150000000</v>
      </c>
      <c r="I38" s="151">
        <v>150</v>
      </c>
      <c r="L38" s="119" t="s">
        <v>121</v>
      </c>
      <c r="M38" s="493">
        <v>150000000</v>
      </c>
    </row>
    <row r="39" spans="1:256">
      <c r="A39" s="797" t="s">
        <v>94</v>
      </c>
      <c r="B39" s="798"/>
      <c r="C39" s="798"/>
      <c r="D39" s="798"/>
      <c r="E39" s="798"/>
      <c r="F39" s="798"/>
      <c r="G39" s="799"/>
      <c r="H39" s="152">
        <f>VLOOKUP(I37,A9:H31,8,FALSE)</f>
        <v>1.1957956200000002</v>
      </c>
      <c r="L39" s="119" t="s">
        <v>122</v>
      </c>
      <c r="M39" s="119">
        <v>1.1958</v>
      </c>
    </row>
    <row r="40" spans="1:256">
      <c r="A40" s="797" t="s">
        <v>95</v>
      </c>
      <c r="B40" s="798"/>
      <c r="C40" s="798"/>
      <c r="D40" s="798"/>
      <c r="E40" s="798"/>
      <c r="F40" s="798"/>
      <c r="G40" s="799"/>
      <c r="H40" s="152">
        <f>VLOOKUP(I38,A10:H32,8,FALSE)</f>
        <v>1.1924593600000002</v>
      </c>
      <c r="I40" s="153"/>
      <c r="J40" s="153"/>
      <c r="K40" s="153"/>
      <c r="L40" s="153" t="s">
        <v>123</v>
      </c>
      <c r="M40" s="153">
        <v>1.1924999999999999</v>
      </c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  <c r="HO40" s="153"/>
      <c r="HP40" s="153"/>
      <c r="HQ40" s="153"/>
      <c r="HR40" s="153"/>
      <c r="HS40" s="153"/>
      <c r="HT40" s="153"/>
      <c r="HU40" s="153"/>
      <c r="HV40" s="153"/>
      <c r="HW40" s="153"/>
      <c r="HX40" s="153"/>
      <c r="HY40" s="153"/>
      <c r="HZ40" s="153"/>
      <c r="IA40" s="153"/>
      <c r="IB40" s="153"/>
      <c r="IC40" s="153"/>
      <c r="ID40" s="153"/>
      <c r="IE40" s="153"/>
      <c r="IF40" s="153"/>
      <c r="IG40" s="153"/>
      <c r="IH40" s="153"/>
      <c r="II40" s="153"/>
      <c r="IJ40" s="153"/>
      <c r="IK40" s="153"/>
      <c r="IL40" s="153"/>
      <c r="IM40" s="153"/>
      <c r="IN40" s="153"/>
      <c r="IO40" s="153"/>
      <c r="IP40" s="153"/>
      <c r="IQ40" s="153"/>
      <c r="IR40" s="153"/>
      <c r="IS40" s="153"/>
      <c r="IT40" s="153"/>
      <c r="IU40" s="153"/>
      <c r="IV40" s="153"/>
    </row>
    <row r="41" spans="1:256">
      <c r="A41" s="797" t="s">
        <v>96</v>
      </c>
      <c r="B41" s="798"/>
      <c r="C41" s="798"/>
      <c r="D41" s="798"/>
      <c r="E41" s="798"/>
      <c r="F41" s="798"/>
      <c r="G41" s="799"/>
      <c r="H41" s="154">
        <f>TRUNC(SUM((H39-(((H39-H40)*(H36-H37))/(H38-H37)))),4)</f>
        <v>1.1944999999999999</v>
      </c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  <c r="HO41" s="153"/>
      <c r="HP41" s="153"/>
      <c r="HQ41" s="153"/>
      <c r="HR41" s="153"/>
      <c r="HS41" s="153"/>
      <c r="HT41" s="153"/>
      <c r="HU41" s="153"/>
      <c r="HV41" s="153"/>
      <c r="HW41" s="153"/>
      <c r="HX41" s="153"/>
      <c r="HY41" s="153"/>
      <c r="HZ41" s="153"/>
      <c r="IA41" s="153"/>
      <c r="IB41" s="153"/>
      <c r="IC41" s="153"/>
      <c r="ID41" s="153"/>
      <c r="IE41" s="153"/>
      <c r="IF41" s="153"/>
      <c r="IG41" s="153"/>
      <c r="IH41" s="153"/>
      <c r="II41" s="153"/>
      <c r="IJ41" s="153"/>
      <c r="IK41" s="153"/>
      <c r="IL41" s="153"/>
      <c r="IM41" s="153"/>
      <c r="IN41" s="153"/>
      <c r="IO41" s="153"/>
      <c r="IP41" s="153"/>
      <c r="IQ41" s="153"/>
      <c r="IR41" s="153"/>
      <c r="IS41" s="153"/>
      <c r="IT41" s="153"/>
      <c r="IU41" s="153"/>
      <c r="IV41" s="153"/>
    </row>
    <row r="42" spans="1:256">
      <c r="A42" s="797" t="s">
        <v>97</v>
      </c>
      <c r="B42" s="798"/>
      <c r="C42" s="798"/>
      <c r="D42" s="798"/>
      <c r="E42" s="798"/>
      <c r="F42" s="798"/>
      <c r="G42" s="799"/>
      <c r="H42" s="155"/>
      <c r="I42" s="153"/>
      <c r="J42" s="153"/>
      <c r="K42" s="153"/>
      <c r="L42" s="153" t="s">
        <v>124</v>
      </c>
      <c r="M42" s="153">
        <f>TRUNC(M39-((M39-M40)*(M36-M37))/(M38-M37),4)</f>
        <v>1.1944999999999999</v>
      </c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3"/>
      <c r="FK42" s="153"/>
      <c r="FL42" s="153"/>
      <c r="FM42" s="153"/>
      <c r="FN42" s="153"/>
      <c r="FO42" s="153"/>
      <c r="FP42" s="153"/>
      <c r="FQ42" s="153"/>
      <c r="FR42" s="153"/>
      <c r="FS42" s="153"/>
      <c r="FT42" s="153"/>
      <c r="FU42" s="153"/>
      <c r="FV42" s="153"/>
      <c r="FW42" s="153"/>
      <c r="FX42" s="153"/>
      <c r="FY42" s="153"/>
      <c r="FZ42" s="153"/>
      <c r="GA42" s="153"/>
      <c r="GB42" s="153"/>
      <c r="GC42" s="153"/>
      <c r="GD42" s="153"/>
      <c r="GE42" s="153"/>
      <c r="GF42" s="153"/>
      <c r="GG42" s="153"/>
      <c r="GH42" s="153"/>
      <c r="GI42" s="153"/>
      <c r="GJ42" s="153"/>
      <c r="GK42" s="153"/>
      <c r="GL42" s="153"/>
      <c r="GM42" s="153"/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  <c r="HK42" s="153"/>
      <c r="HL42" s="153"/>
      <c r="HM42" s="153"/>
      <c r="HN42" s="153"/>
      <c r="HO42" s="153"/>
      <c r="HP42" s="153"/>
      <c r="HQ42" s="153"/>
      <c r="HR42" s="153"/>
      <c r="HS42" s="153"/>
      <c r="HT42" s="153"/>
      <c r="HU42" s="153"/>
      <c r="HV42" s="153"/>
      <c r="HW42" s="153"/>
      <c r="HX42" s="153"/>
      <c r="HY42" s="153"/>
      <c r="HZ42" s="153"/>
      <c r="IA42" s="153"/>
      <c r="IB42" s="153"/>
      <c r="IC42" s="153"/>
      <c r="ID42" s="153"/>
      <c r="IE42" s="153"/>
      <c r="IF42" s="153"/>
      <c r="IG42" s="153"/>
      <c r="IH42" s="153"/>
      <c r="II42" s="153"/>
      <c r="IJ42" s="153"/>
      <c r="IK42" s="153"/>
      <c r="IL42" s="153"/>
      <c r="IM42" s="153"/>
      <c r="IN42" s="153"/>
      <c r="IO42" s="153"/>
      <c r="IP42" s="153"/>
      <c r="IQ42" s="153"/>
      <c r="IR42" s="153"/>
      <c r="IS42" s="153"/>
      <c r="IT42" s="153"/>
      <c r="IU42" s="153"/>
      <c r="IV42" s="153"/>
    </row>
    <row r="43" spans="1:256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  <c r="DL43" s="153"/>
      <c r="DM43" s="153"/>
      <c r="DN43" s="153"/>
      <c r="DO43" s="153"/>
      <c r="DP43" s="153"/>
      <c r="DQ43" s="153"/>
      <c r="DR43" s="153"/>
      <c r="DS43" s="153"/>
      <c r="DT43" s="153"/>
      <c r="DU43" s="153"/>
      <c r="DV43" s="153"/>
      <c r="DW43" s="153"/>
      <c r="DX43" s="153"/>
      <c r="DY43" s="153"/>
      <c r="DZ43" s="153"/>
      <c r="EA43" s="153"/>
      <c r="EB43" s="153"/>
      <c r="EC43" s="153"/>
      <c r="ED43" s="153"/>
      <c r="EE43" s="153"/>
      <c r="EF43" s="153"/>
      <c r="EG43" s="153"/>
      <c r="EH43" s="153"/>
      <c r="EI43" s="153"/>
      <c r="EJ43" s="153"/>
      <c r="EK43" s="153"/>
      <c r="EL43" s="153"/>
      <c r="EM43" s="153"/>
      <c r="EN43" s="153"/>
      <c r="EO43" s="153"/>
      <c r="EP43" s="153"/>
      <c r="EQ43" s="153"/>
      <c r="ER43" s="153"/>
      <c r="ES43" s="153"/>
      <c r="ET43" s="153"/>
      <c r="EU43" s="153"/>
      <c r="EV43" s="153"/>
      <c r="EW43" s="153"/>
      <c r="EX43" s="153"/>
      <c r="EY43" s="153"/>
      <c r="EZ43" s="153"/>
      <c r="FA43" s="153"/>
      <c r="FB43" s="153"/>
      <c r="FC43" s="153"/>
      <c r="FD43" s="153"/>
      <c r="FE43" s="153"/>
      <c r="FF43" s="153"/>
      <c r="FG43" s="153"/>
      <c r="FH43" s="153"/>
      <c r="FI43" s="153"/>
      <c r="FJ43" s="153"/>
      <c r="FK43" s="153"/>
      <c r="FL43" s="153"/>
      <c r="FM43" s="153"/>
      <c r="FN43" s="153"/>
      <c r="FO43" s="153"/>
      <c r="FP43" s="153"/>
      <c r="FQ43" s="153"/>
      <c r="FR43" s="153"/>
      <c r="FS43" s="153"/>
      <c r="FT43" s="153"/>
      <c r="FU43" s="153"/>
      <c r="FV43" s="153"/>
      <c r="FW43" s="153"/>
      <c r="FX43" s="153"/>
      <c r="FY43" s="153"/>
      <c r="FZ43" s="153"/>
      <c r="GA43" s="153"/>
      <c r="GB43" s="153"/>
      <c r="GC43" s="153"/>
      <c r="GD43" s="153"/>
      <c r="GE43" s="153"/>
      <c r="GF43" s="153"/>
      <c r="GG43" s="153"/>
      <c r="GH43" s="153"/>
      <c r="GI43" s="153"/>
      <c r="GJ43" s="153"/>
      <c r="GK43" s="153"/>
      <c r="GL43" s="153"/>
      <c r="GM43" s="153"/>
      <c r="GN43" s="153"/>
      <c r="GO43" s="153"/>
      <c r="GP43" s="153"/>
      <c r="GQ43" s="153"/>
      <c r="GR43" s="153"/>
      <c r="GS43" s="153"/>
      <c r="GT43" s="153"/>
      <c r="GU43" s="153"/>
      <c r="GV43" s="153"/>
      <c r="GW43" s="153"/>
      <c r="GX43" s="153"/>
      <c r="GY43" s="153"/>
      <c r="GZ43" s="153"/>
      <c r="HA43" s="153"/>
      <c r="HB43" s="153"/>
      <c r="HC43" s="153"/>
      <c r="HD43" s="153"/>
      <c r="HE43" s="153"/>
      <c r="HF43" s="153"/>
      <c r="HG43" s="153"/>
      <c r="HH43" s="153"/>
      <c r="HI43" s="153"/>
      <c r="HJ43" s="153"/>
      <c r="HK43" s="153"/>
      <c r="HL43" s="153"/>
      <c r="HM43" s="153"/>
      <c r="HN43" s="153"/>
      <c r="HO43" s="153"/>
      <c r="HP43" s="153"/>
      <c r="HQ43" s="153"/>
      <c r="HR43" s="153"/>
      <c r="HS43" s="153"/>
      <c r="HT43" s="153"/>
      <c r="HU43" s="153"/>
      <c r="HV43" s="153"/>
      <c r="HW43" s="153"/>
      <c r="HX43" s="153"/>
      <c r="HY43" s="153"/>
      <c r="HZ43" s="153"/>
      <c r="IA43" s="153"/>
      <c r="IB43" s="153"/>
      <c r="IC43" s="153"/>
      <c r="ID43" s="153"/>
      <c r="IE43" s="153"/>
      <c r="IF43" s="153"/>
      <c r="IG43" s="153"/>
      <c r="IH43" s="153"/>
      <c r="II43" s="153"/>
      <c r="IJ43" s="153"/>
      <c r="IK43" s="153"/>
      <c r="IL43" s="153"/>
      <c r="IM43" s="153"/>
      <c r="IN43" s="153"/>
      <c r="IO43" s="153"/>
      <c r="IP43" s="153"/>
      <c r="IQ43" s="153"/>
      <c r="IR43" s="153"/>
      <c r="IS43" s="153"/>
      <c r="IT43" s="153"/>
      <c r="IU43" s="153"/>
      <c r="IV43" s="153"/>
    </row>
    <row r="44" spans="1:256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3"/>
      <c r="FK44" s="153"/>
      <c r="FL44" s="153"/>
      <c r="FM44" s="153"/>
      <c r="FN44" s="153"/>
      <c r="FO44" s="153"/>
      <c r="FP44" s="153"/>
      <c r="FQ44" s="153"/>
      <c r="FR44" s="153"/>
      <c r="FS44" s="153"/>
      <c r="FT44" s="153"/>
      <c r="FU44" s="153"/>
      <c r="FV44" s="153"/>
      <c r="FW44" s="153"/>
      <c r="FX44" s="153"/>
      <c r="FY44" s="153"/>
      <c r="FZ44" s="153"/>
      <c r="GA44" s="153"/>
      <c r="GB44" s="153"/>
      <c r="GC44" s="153"/>
      <c r="GD44" s="153"/>
      <c r="GE44" s="153"/>
      <c r="GF44" s="153"/>
      <c r="GG44" s="153"/>
      <c r="GH44" s="153"/>
      <c r="GI44" s="153"/>
      <c r="GJ44" s="153"/>
      <c r="GK44" s="153"/>
      <c r="GL44" s="153"/>
      <c r="GM44" s="153"/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  <c r="HK44" s="153"/>
      <c r="HL44" s="153"/>
      <c r="HM44" s="153"/>
      <c r="HN44" s="153"/>
      <c r="HO44" s="153"/>
      <c r="HP44" s="153"/>
      <c r="HQ44" s="153"/>
      <c r="HR44" s="153"/>
      <c r="HS44" s="153"/>
      <c r="HT44" s="153"/>
      <c r="HU44" s="153"/>
      <c r="HV44" s="153"/>
      <c r="HW44" s="153"/>
      <c r="HX44" s="153"/>
      <c r="HY44" s="153"/>
      <c r="HZ44" s="153"/>
      <c r="IA44" s="153"/>
      <c r="IB44" s="153"/>
      <c r="IC44" s="153"/>
      <c r="ID44" s="153"/>
      <c r="IE44" s="153"/>
      <c r="IF44" s="153"/>
      <c r="IG44" s="153"/>
      <c r="IH44" s="153"/>
      <c r="II44" s="153"/>
      <c r="IJ44" s="153"/>
      <c r="IK44" s="153"/>
      <c r="IL44" s="153"/>
      <c r="IM44" s="153"/>
      <c r="IN44" s="153"/>
      <c r="IO44" s="153"/>
      <c r="IP44" s="153"/>
      <c r="IQ44" s="153"/>
      <c r="IR44" s="153"/>
      <c r="IS44" s="153"/>
      <c r="IT44" s="153"/>
      <c r="IU44" s="153"/>
      <c r="IV44" s="153"/>
    </row>
    <row r="45" spans="1:256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  <c r="FQ45" s="153"/>
      <c r="FR45" s="153"/>
      <c r="FS45" s="153"/>
      <c r="FT45" s="153"/>
      <c r="FU45" s="153"/>
      <c r="FV45" s="153"/>
      <c r="FW45" s="153"/>
      <c r="FX45" s="153"/>
      <c r="FY45" s="153"/>
      <c r="FZ45" s="153"/>
      <c r="GA45" s="153"/>
      <c r="GB45" s="153"/>
      <c r="GC45" s="153"/>
      <c r="GD45" s="153"/>
      <c r="GE45" s="153"/>
      <c r="GF45" s="153"/>
      <c r="GG45" s="153"/>
      <c r="GH45" s="153"/>
      <c r="GI45" s="153"/>
      <c r="GJ45" s="153"/>
      <c r="GK45" s="153"/>
      <c r="GL45" s="153"/>
      <c r="GM45" s="153"/>
      <c r="GN45" s="153"/>
      <c r="GO45" s="153"/>
      <c r="GP45" s="153"/>
      <c r="GQ45" s="153"/>
      <c r="GR45" s="153"/>
      <c r="GS45" s="153"/>
      <c r="GT45" s="153"/>
      <c r="GU45" s="153"/>
      <c r="GV45" s="153"/>
      <c r="GW45" s="153"/>
      <c r="GX45" s="153"/>
      <c r="GY45" s="153"/>
      <c r="GZ45" s="153"/>
      <c r="HA45" s="153"/>
      <c r="HB45" s="153"/>
      <c r="HC45" s="153"/>
      <c r="HD45" s="153"/>
      <c r="HE45" s="153"/>
      <c r="HF45" s="153"/>
      <c r="HG45" s="153"/>
      <c r="HH45" s="153"/>
      <c r="HI45" s="153"/>
      <c r="HJ45" s="153"/>
      <c r="HK45" s="153"/>
      <c r="HL45" s="153"/>
      <c r="HM45" s="153"/>
      <c r="HN45" s="153"/>
      <c r="HO45" s="153"/>
      <c r="HP45" s="153"/>
      <c r="HQ45" s="153"/>
      <c r="HR45" s="153"/>
      <c r="HS45" s="153"/>
      <c r="HT45" s="153"/>
      <c r="HU45" s="153"/>
      <c r="HV45" s="153"/>
      <c r="HW45" s="153"/>
      <c r="HX45" s="153"/>
      <c r="HY45" s="153"/>
      <c r="HZ45" s="153"/>
      <c r="IA45" s="153"/>
      <c r="IB45" s="153"/>
      <c r="IC45" s="153"/>
      <c r="ID45" s="153"/>
      <c r="IE45" s="153"/>
      <c r="IF45" s="153"/>
      <c r="IG45" s="153"/>
      <c r="IH45" s="153"/>
      <c r="II45" s="153"/>
      <c r="IJ45" s="153"/>
      <c r="IK45" s="153"/>
      <c r="IL45" s="153"/>
      <c r="IM45" s="153"/>
      <c r="IN45" s="153"/>
      <c r="IO45" s="153"/>
      <c r="IP45" s="153"/>
      <c r="IQ45" s="153"/>
      <c r="IR45" s="153"/>
      <c r="IS45" s="153"/>
      <c r="IT45" s="153"/>
      <c r="IU45" s="153"/>
      <c r="IV45" s="153"/>
    </row>
    <row r="46" spans="1:256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153"/>
      <c r="DU46" s="153"/>
      <c r="DV46" s="153"/>
      <c r="DW46" s="153"/>
      <c r="DX46" s="153"/>
      <c r="DY46" s="153"/>
      <c r="DZ46" s="153"/>
      <c r="EA46" s="153"/>
      <c r="EB46" s="153"/>
      <c r="EC46" s="153"/>
      <c r="ED46" s="153"/>
      <c r="EE46" s="153"/>
      <c r="EF46" s="153"/>
      <c r="EG46" s="153"/>
      <c r="EH46" s="153"/>
      <c r="EI46" s="153"/>
      <c r="EJ46" s="153"/>
      <c r="EK46" s="153"/>
      <c r="EL46" s="153"/>
      <c r="EM46" s="153"/>
      <c r="EN46" s="153"/>
      <c r="EO46" s="153"/>
      <c r="EP46" s="153"/>
      <c r="EQ46" s="153"/>
      <c r="ER46" s="153"/>
      <c r="ES46" s="153"/>
      <c r="ET46" s="153"/>
      <c r="EU46" s="153"/>
      <c r="EV46" s="153"/>
      <c r="EW46" s="153"/>
      <c r="EX46" s="153"/>
      <c r="EY46" s="153"/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3"/>
      <c r="FR46" s="153"/>
      <c r="FS46" s="153"/>
      <c r="FT46" s="153"/>
      <c r="FU46" s="153"/>
      <c r="FV46" s="153"/>
      <c r="FW46" s="153"/>
      <c r="FX46" s="153"/>
      <c r="FY46" s="153"/>
      <c r="FZ46" s="153"/>
      <c r="GA46" s="153"/>
      <c r="GB46" s="153"/>
      <c r="GC46" s="153"/>
      <c r="GD46" s="153"/>
      <c r="GE46" s="153"/>
      <c r="GF46" s="153"/>
      <c r="GG46" s="153"/>
      <c r="GH46" s="153"/>
      <c r="GI46" s="153"/>
      <c r="GJ46" s="153"/>
      <c r="GK46" s="153"/>
      <c r="GL46" s="153"/>
      <c r="GM46" s="153"/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53"/>
      <c r="HL46" s="153"/>
      <c r="HM46" s="153"/>
      <c r="HN46" s="153"/>
      <c r="HO46" s="153"/>
      <c r="HP46" s="153"/>
      <c r="HQ46" s="153"/>
      <c r="HR46" s="153"/>
      <c r="HS46" s="153"/>
      <c r="HT46" s="153"/>
      <c r="HU46" s="153"/>
      <c r="HV46" s="153"/>
      <c r="HW46" s="153"/>
      <c r="HX46" s="153"/>
      <c r="HY46" s="153"/>
      <c r="HZ46" s="153"/>
      <c r="IA46" s="153"/>
      <c r="IB46" s="153"/>
      <c r="IC46" s="153"/>
      <c r="ID46" s="153"/>
      <c r="IE46" s="153"/>
      <c r="IF46" s="153"/>
      <c r="IG46" s="153"/>
      <c r="IH46" s="153"/>
      <c r="II46" s="153"/>
      <c r="IJ46" s="153"/>
      <c r="IK46" s="153"/>
      <c r="IL46" s="153"/>
      <c r="IM46" s="153"/>
      <c r="IN46" s="153"/>
      <c r="IO46" s="153"/>
      <c r="IP46" s="153"/>
      <c r="IQ46" s="153"/>
      <c r="IR46" s="153"/>
      <c r="IS46" s="153"/>
      <c r="IT46" s="153"/>
      <c r="IU46" s="153"/>
      <c r="IV46" s="153"/>
    </row>
    <row r="47" spans="1:256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  <c r="HN47" s="153"/>
      <c r="HO47" s="153"/>
      <c r="HP47" s="153"/>
      <c r="HQ47" s="153"/>
      <c r="HR47" s="153"/>
      <c r="HS47" s="153"/>
      <c r="HT47" s="153"/>
      <c r="HU47" s="153"/>
      <c r="HV47" s="153"/>
      <c r="HW47" s="153"/>
      <c r="HX47" s="153"/>
      <c r="HY47" s="153"/>
      <c r="HZ47" s="153"/>
      <c r="IA47" s="153"/>
      <c r="IB47" s="153"/>
      <c r="IC47" s="153"/>
      <c r="ID47" s="153"/>
      <c r="IE47" s="153"/>
      <c r="IF47" s="153"/>
      <c r="IG47" s="153"/>
      <c r="IH47" s="153"/>
      <c r="II47" s="153"/>
      <c r="IJ47" s="153"/>
      <c r="IK47" s="153"/>
      <c r="IL47" s="153"/>
      <c r="IM47" s="153"/>
      <c r="IN47" s="153"/>
      <c r="IO47" s="153"/>
      <c r="IP47" s="153"/>
      <c r="IQ47" s="153"/>
      <c r="IR47" s="153"/>
      <c r="IS47" s="153"/>
      <c r="IT47" s="153"/>
      <c r="IU47" s="153"/>
      <c r="IV47" s="153"/>
    </row>
    <row r="48" spans="1:256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  <c r="GH48" s="153"/>
      <c r="GI48" s="153"/>
      <c r="GJ48" s="153"/>
      <c r="GK48" s="153"/>
      <c r="GL48" s="153"/>
      <c r="GM48" s="153"/>
      <c r="GN48" s="153"/>
      <c r="GO48" s="153"/>
      <c r="GP48" s="153"/>
      <c r="GQ48" s="153"/>
      <c r="GR48" s="153"/>
      <c r="GS48" s="153"/>
      <c r="GT48" s="153"/>
      <c r="GU48" s="153"/>
      <c r="GV48" s="153"/>
      <c r="GW48" s="153"/>
      <c r="GX48" s="153"/>
      <c r="GY48" s="153"/>
      <c r="GZ48" s="153"/>
      <c r="HA48" s="153"/>
      <c r="HB48" s="153"/>
      <c r="HC48" s="153"/>
      <c r="HD48" s="153"/>
      <c r="HE48" s="153"/>
      <c r="HF48" s="153"/>
      <c r="HG48" s="153"/>
      <c r="HH48" s="153"/>
      <c r="HI48" s="153"/>
      <c r="HJ48" s="153"/>
      <c r="HK48" s="153"/>
      <c r="HL48" s="153"/>
      <c r="HM48" s="153"/>
      <c r="HN48" s="153"/>
      <c r="HO48" s="153"/>
      <c r="HP48" s="153"/>
      <c r="HQ48" s="153"/>
      <c r="HR48" s="153"/>
      <c r="HS48" s="153"/>
      <c r="HT48" s="153"/>
      <c r="HU48" s="153"/>
      <c r="HV48" s="153"/>
      <c r="HW48" s="153"/>
      <c r="HX48" s="153"/>
      <c r="HY48" s="153"/>
      <c r="HZ48" s="153"/>
      <c r="IA48" s="153"/>
      <c r="IB48" s="153"/>
      <c r="IC48" s="153"/>
      <c r="ID48" s="153"/>
      <c r="IE48" s="153"/>
      <c r="IF48" s="153"/>
      <c r="IG48" s="153"/>
      <c r="IH48" s="153"/>
      <c r="II48" s="153"/>
      <c r="IJ48" s="153"/>
      <c r="IK48" s="153"/>
      <c r="IL48" s="153"/>
      <c r="IM48" s="153"/>
      <c r="IN48" s="153"/>
      <c r="IO48" s="153"/>
      <c r="IP48" s="153"/>
      <c r="IQ48" s="153"/>
      <c r="IR48" s="153"/>
      <c r="IS48" s="153"/>
      <c r="IT48" s="153"/>
      <c r="IU48" s="153"/>
      <c r="IV48" s="153"/>
    </row>
  </sheetData>
  <protectedRanges>
    <protectedRange password="DFE5" sqref="H36:H40" name="ช่วง1_1"/>
  </protectedRanges>
  <mergeCells count="10">
    <mergeCell ref="A39:G39"/>
    <mergeCell ref="A40:G40"/>
    <mergeCell ref="A41:G41"/>
    <mergeCell ref="A42:G42"/>
    <mergeCell ref="B5:E5"/>
    <mergeCell ref="A34:H34"/>
    <mergeCell ref="A35:H35"/>
    <mergeCell ref="A36:G36"/>
    <mergeCell ref="A37:G37"/>
    <mergeCell ref="A38:G38"/>
  </mergeCells>
  <pageMargins left="0.7" right="0.7" top="0.75" bottom="0.75" header="0.3" footer="0.3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K25"/>
  <sheetViews>
    <sheetView view="pageBreakPreview" zoomScale="80" zoomScaleSheetLayoutView="80" workbookViewId="0">
      <selection activeCell="F16" sqref="F16:I16"/>
    </sheetView>
  </sheetViews>
  <sheetFormatPr defaultColWidth="9" defaultRowHeight="21"/>
  <cols>
    <col min="1" max="1" width="9" style="47"/>
    <col min="2" max="2" width="12.625" style="47" customWidth="1"/>
    <col min="3" max="3" width="26.625" style="47" customWidth="1"/>
    <col min="4" max="4" width="14.125" style="47" customWidth="1"/>
    <col min="5" max="5" width="16.375" style="47" customWidth="1"/>
    <col min="6" max="7" width="12.625" style="47" customWidth="1"/>
    <col min="8" max="8" width="8.625" style="47" customWidth="1"/>
    <col min="9" max="9" width="16.375" style="47" customWidth="1"/>
    <col min="10" max="10" width="15.625" style="47" hidden="1" customWidth="1"/>
    <col min="11" max="11" width="1.25" style="47" customWidth="1"/>
    <col min="12" max="12" width="9" style="47"/>
    <col min="13" max="13" width="12.25" style="47" bestFit="1" customWidth="1"/>
    <col min="14" max="19" width="9" style="47"/>
    <col min="20" max="20" width="8.25" style="47" customWidth="1"/>
    <col min="21" max="22" width="15.625" style="47" customWidth="1"/>
    <col min="23" max="23" width="15.875" style="47" customWidth="1"/>
    <col min="24" max="16384" width="9" style="47"/>
  </cols>
  <sheetData>
    <row r="1" spans="1:37" ht="56.25" customHeight="1">
      <c r="A1" s="795"/>
      <c r="B1" s="1082" t="s">
        <v>39</v>
      </c>
      <c r="C1" s="1082"/>
      <c r="D1" s="1082"/>
      <c r="E1" s="1082"/>
      <c r="F1" s="1082"/>
      <c r="G1" s="1082"/>
      <c r="H1" s="1082"/>
      <c r="I1" s="796" t="s">
        <v>777</v>
      </c>
      <c r="J1" s="63" t="s">
        <v>40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21" customHeight="1">
      <c r="A2" s="7" t="s">
        <v>11</v>
      </c>
      <c r="K2" s="61"/>
      <c r="L2" s="61"/>
      <c r="M2" s="61"/>
      <c r="N2" s="61"/>
      <c r="O2" s="61"/>
      <c r="P2" s="6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21" customHeight="1">
      <c r="A3" s="47" t="s">
        <v>18</v>
      </c>
      <c r="C3" s="47" t="str">
        <f>ปร.6_สรุปราคากลางงานก่อสร้าง!$C$3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1" customHeight="1">
      <c r="A4" s="47" t="s">
        <v>19</v>
      </c>
      <c r="C4" s="47" t="str">
        <f>ปร.6_สรุปราคากลางงานก่อสร้าง!$C$4</f>
        <v>องค์การเภสัชกรรม (ธัญบุรี)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21" customHeight="1">
      <c r="A5" s="47" t="s">
        <v>20</v>
      </c>
      <c r="C5" s="47" t="str">
        <f>ปร.6_สรุปราคากลางงานก่อสร้าง!$C$5</f>
        <v>โรงงานผลิตยารังสิต องค์การเภสัชกรรม (ธัญบุรี)</v>
      </c>
      <c r="K5" s="4"/>
      <c r="L5" s="4"/>
      <c r="M5" s="4"/>
      <c r="N5" s="4"/>
      <c r="O5" s="4"/>
      <c r="P5" s="4"/>
      <c r="Q5" s="5"/>
      <c r="R5" s="59"/>
      <c r="S5" s="59"/>
      <c r="T5" s="59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21" customHeight="1">
      <c r="A6" s="47" t="s">
        <v>21</v>
      </c>
      <c r="C6" s="1078" t="s">
        <v>24</v>
      </c>
      <c r="D6" s="1078"/>
      <c r="E6" s="1078"/>
      <c r="F6" s="1078"/>
      <c r="G6" s="1078"/>
      <c r="H6" s="1078"/>
      <c r="I6" s="1078"/>
      <c r="J6" s="4"/>
      <c r="K6" s="59"/>
      <c r="L6" s="59"/>
      <c r="M6" s="59"/>
      <c r="N6" s="59"/>
      <c r="O6" s="59"/>
      <c r="P6" s="810"/>
      <c r="Q6" s="810"/>
      <c r="R6" s="810"/>
      <c r="S6" s="810"/>
      <c r="T6" s="810"/>
      <c r="U6" s="810"/>
      <c r="V6" s="59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1" customHeight="1">
      <c r="A7" s="7" t="s">
        <v>47</v>
      </c>
      <c r="C7" s="29" t="str">
        <f>ปร.6_สรุปราคากลางงานก่อสร้าง!C7</f>
        <v>01-21-AT00-001</v>
      </c>
      <c r="G7" s="7"/>
      <c r="J7" s="4"/>
      <c r="K7" s="59"/>
      <c r="L7" s="59"/>
      <c r="M7" s="59"/>
      <c r="N7" s="59"/>
      <c r="O7" s="59"/>
      <c r="P7" s="59"/>
      <c r="Q7" s="59"/>
      <c r="R7" s="59"/>
      <c r="S7" s="59"/>
      <c r="T7" s="810"/>
      <c r="U7" s="810"/>
      <c r="V7" s="59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1" customHeight="1" thickBot="1">
      <c r="A8" s="12" t="s">
        <v>27</v>
      </c>
      <c r="B8" s="59">
        <f>ปร.6_สรุปราคากลางงานก่อสร้าง!$B$9</f>
        <v>20</v>
      </c>
      <c r="C8" s="60" t="s">
        <v>25</v>
      </c>
      <c r="D8" s="5" t="str">
        <f>ปร.6_สรุปราคากลางงานก่อสร้าง!$D$9</f>
        <v>มกราคม</v>
      </c>
      <c r="E8" s="14" t="s">
        <v>26</v>
      </c>
      <c r="F8" s="59">
        <f>ปร.6_สรุปราคากลางงานก่อสร้าง!$F$9</f>
        <v>2565</v>
      </c>
      <c r="G8" s="4"/>
      <c r="H8" s="4"/>
      <c r="J8" s="4"/>
      <c r="K8" s="60"/>
      <c r="L8" s="12"/>
      <c r="M8" s="12"/>
      <c r="N8" s="4"/>
      <c r="O8" s="4"/>
      <c r="P8" s="4"/>
      <c r="Q8" s="4"/>
      <c r="R8" s="4"/>
      <c r="S8" s="811"/>
      <c r="T8" s="811"/>
      <c r="U8" s="811"/>
      <c r="V8" s="811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1.75" customHeight="1" thickTop="1">
      <c r="A9" s="934" t="s">
        <v>5</v>
      </c>
      <c r="B9" s="930" t="s">
        <v>0</v>
      </c>
      <c r="C9" s="1083"/>
      <c r="D9" s="938" t="s">
        <v>1</v>
      </c>
      <c r="E9" s="938" t="s">
        <v>2</v>
      </c>
      <c r="F9" s="1087" t="s">
        <v>37</v>
      </c>
      <c r="G9" s="1088"/>
      <c r="H9" s="1088"/>
      <c r="I9" s="1089"/>
      <c r="J9" s="1093" t="s">
        <v>4</v>
      </c>
      <c r="K9" s="4"/>
      <c r="L9" s="61"/>
      <c r="M9" s="61"/>
      <c r="N9" s="59"/>
      <c r="O9" s="59"/>
      <c r="P9" s="4"/>
      <c r="Q9" s="15"/>
      <c r="R9" s="4"/>
      <c r="S9" s="15"/>
      <c r="T9" s="62"/>
      <c r="U9" s="62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1" customHeight="1" thickBot="1">
      <c r="A10" s="935"/>
      <c r="B10" s="1084"/>
      <c r="C10" s="1085"/>
      <c r="D10" s="1086"/>
      <c r="E10" s="1086"/>
      <c r="F10" s="1090"/>
      <c r="G10" s="1091"/>
      <c r="H10" s="1091"/>
      <c r="I10" s="1092"/>
      <c r="J10" s="1094"/>
      <c r="K10" s="4"/>
      <c r="L10" s="61"/>
      <c r="M10" s="61"/>
      <c r="N10" s="59"/>
      <c r="O10" s="809"/>
      <c r="P10" s="809"/>
      <c r="Q10" s="15"/>
      <c r="R10" s="4"/>
      <c r="S10" s="15"/>
      <c r="T10" s="62"/>
      <c r="U10" s="62"/>
      <c r="V10" s="59"/>
      <c r="W10" s="59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24" customHeight="1" thickTop="1">
      <c r="A11" s="765">
        <v>1</v>
      </c>
      <c r="B11" s="1095" t="s">
        <v>48</v>
      </c>
      <c r="C11" s="1096"/>
      <c r="D11" s="766">
        <v>18</v>
      </c>
      <c r="E11" s="289" t="s">
        <v>25</v>
      </c>
      <c r="F11" s="1097">
        <v>270000</v>
      </c>
      <c r="G11" s="1098"/>
      <c r="H11" s="1098"/>
      <c r="I11" s="1099"/>
      <c r="J11" s="774"/>
      <c r="K11" s="4"/>
      <c r="L11" s="61"/>
      <c r="M11" s="61"/>
      <c r="N11" s="59"/>
      <c r="O11" s="64"/>
      <c r="P11" s="64"/>
      <c r="Q11" s="15"/>
      <c r="R11" s="4"/>
      <c r="S11" s="15"/>
      <c r="T11" s="62"/>
      <c r="U11" s="62"/>
      <c r="V11" s="59"/>
      <c r="W11" s="59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s="172" customFormat="1" ht="24" customHeight="1">
      <c r="A12" s="66">
        <v>2</v>
      </c>
      <c r="B12" s="1076" t="s">
        <v>187</v>
      </c>
      <c r="C12" s="1077"/>
      <c r="D12" s="177">
        <v>230</v>
      </c>
      <c r="E12" s="182" t="s">
        <v>188</v>
      </c>
      <c r="F12" s="1073">
        <v>80500</v>
      </c>
      <c r="G12" s="1074"/>
      <c r="H12" s="1074"/>
      <c r="I12" s="1075"/>
      <c r="J12" s="767"/>
      <c r="K12" s="166"/>
      <c r="L12" s="180"/>
      <c r="M12" s="180"/>
      <c r="N12" s="179"/>
      <c r="O12" s="178"/>
      <c r="P12" s="178"/>
      <c r="Q12" s="15"/>
      <c r="R12" s="166"/>
      <c r="S12" s="15"/>
      <c r="T12" s="181"/>
      <c r="U12" s="181"/>
      <c r="V12" s="179"/>
      <c r="W12" s="179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</row>
    <row r="13" spans="1:37" s="172" customFormat="1" ht="24" customHeight="1">
      <c r="A13" s="66">
        <v>3</v>
      </c>
      <c r="B13" s="1076" t="s">
        <v>189</v>
      </c>
      <c r="C13" s="1077"/>
      <c r="D13" s="177">
        <v>65</v>
      </c>
      <c r="E13" s="182" t="s">
        <v>188</v>
      </c>
      <c r="F13" s="1073">
        <v>975000</v>
      </c>
      <c r="G13" s="1074"/>
      <c r="H13" s="1074"/>
      <c r="I13" s="1075"/>
      <c r="J13" s="767"/>
      <c r="K13" s="166"/>
      <c r="L13" s="191"/>
      <c r="M13" s="191"/>
      <c r="N13" s="190"/>
      <c r="O13" s="189"/>
      <c r="P13" s="189"/>
      <c r="Q13" s="15"/>
      <c r="R13" s="166"/>
      <c r="S13" s="15"/>
      <c r="T13" s="192"/>
      <c r="U13" s="192"/>
      <c r="V13" s="190"/>
      <c r="W13" s="190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</row>
    <row r="14" spans="1:37" s="172" customFormat="1" ht="24" customHeight="1">
      <c r="A14" s="66">
        <v>4</v>
      </c>
      <c r="B14" s="1076" t="s">
        <v>670</v>
      </c>
      <c r="C14" s="1077"/>
      <c r="D14" s="177">
        <v>13</v>
      </c>
      <c r="E14" s="182" t="s">
        <v>25</v>
      </c>
      <c r="F14" s="1073">
        <v>975000</v>
      </c>
      <c r="G14" s="1074"/>
      <c r="H14" s="1074"/>
      <c r="I14" s="1075"/>
      <c r="J14" s="767"/>
      <c r="K14" s="166"/>
      <c r="L14" s="191"/>
      <c r="M14" s="191"/>
      <c r="N14" s="190"/>
      <c r="O14" s="189"/>
      <c r="P14" s="189"/>
      <c r="Q14" s="15"/>
      <c r="R14" s="166"/>
      <c r="S14" s="15"/>
      <c r="T14" s="192"/>
      <c r="U14" s="192"/>
      <c r="V14" s="190"/>
      <c r="W14" s="190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</row>
    <row r="15" spans="1:37" s="172" customFormat="1" ht="24" customHeight="1" thickBot="1">
      <c r="A15" s="768">
        <v>6</v>
      </c>
      <c r="B15" s="1103" t="s">
        <v>197</v>
      </c>
      <c r="C15" s="1104"/>
      <c r="D15" s="769">
        <v>2</v>
      </c>
      <c r="E15" s="770" t="s">
        <v>101</v>
      </c>
      <c r="F15" s="1079">
        <v>100000</v>
      </c>
      <c r="G15" s="1080"/>
      <c r="H15" s="1080"/>
      <c r="I15" s="1081"/>
      <c r="J15" s="767"/>
      <c r="K15" s="166"/>
      <c r="L15" s="191"/>
      <c r="M15" s="191"/>
      <c r="N15" s="190"/>
      <c r="O15" s="189"/>
      <c r="P15" s="189"/>
      <c r="Q15" s="15"/>
      <c r="R15" s="166"/>
      <c r="S15" s="15"/>
      <c r="T15" s="192"/>
      <c r="U15" s="192"/>
      <c r="V15" s="190"/>
      <c r="W15" s="190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</row>
    <row r="16" spans="1:37" ht="24" customHeight="1" thickBot="1">
      <c r="A16" s="771"/>
      <c r="B16" s="772"/>
      <c r="C16" s="772"/>
      <c r="D16" s="773" t="s">
        <v>38</v>
      </c>
      <c r="E16" s="772"/>
      <c r="F16" s="1100">
        <f>SUM(F11:I15)</f>
        <v>2400500</v>
      </c>
      <c r="G16" s="1101"/>
      <c r="H16" s="1101"/>
      <c r="I16" s="1102"/>
      <c r="J16" s="767"/>
      <c r="K16" s="59"/>
      <c r="L16" s="61"/>
      <c r="M16" s="61"/>
      <c r="N16" s="59"/>
      <c r="O16" s="809"/>
      <c r="P16" s="809"/>
      <c r="Q16" s="809"/>
      <c r="R16" s="809"/>
      <c r="S16" s="809"/>
      <c r="T16" s="62"/>
      <c r="U16" s="62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1" customHeight="1">
      <c r="A17" s="59"/>
      <c r="B17" s="60"/>
      <c r="C17" s="60"/>
      <c r="D17" s="14"/>
      <c r="E17" s="60"/>
      <c r="F17" s="72"/>
      <c r="G17" s="14"/>
      <c r="H17" s="14"/>
      <c r="I17" s="14"/>
      <c r="J17" s="67"/>
      <c r="K17" s="83"/>
      <c r="L17" s="84"/>
      <c r="M17" s="84"/>
      <c r="N17" s="83"/>
      <c r="O17" s="82"/>
      <c r="P17" s="82"/>
      <c r="Q17" s="82"/>
      <c r="R17" s="82"/>
      <c r="S17" s="82"/>
      <c r="T17" s="85"/>
      <c r="U17" s="85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21" customHeight="1">
      <c r="A18" s="68"/>
      <c r="B18" s="69"/>
      <c r="C18" s="69"/>
      <c r="D18" s="70"/>
      <c r="E18" s="69"/>
      <c r="F18" s="69"/>
      <c r="G18" s="69"/>
      <c r="H18" s="69"/>
      <c r="I18" s="71"/>
      <c r="J18" s="67"/>
      <c r="K18" s="83"/>
      <c r="L18" s="84"/>
      <c r="M18" s="84"/>
      <c r="N18" s="83"/>
      <c r="O18" s="82"/>
      <c r="P18" s="82"/>
      <c r="Q18" s="82"/>
      <c r="R18" s="82"/>
      <c r="S18" s="82"/>
      <c r="T18" s="85"/>
      <c r="U18" s="85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21" customHeight="1">
      <c r="K19" s="59"/>
      <c r="L19" s="61"/>
      <c r="M19" s="61"/>
      <c r="N19" s="59"/>
      <c r="O19" s="59"/>
      <c r="P19" s="4"/>
      <c r="Q19" s="17"/>
      <c r="R19" s="4"/>
      <c r="S19" s="17"/>
      <c r="T19" s="65"/>
      <c r="U19" s="65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21" customHeight="1">
      <c r="L20" s="61"/>
      <c r="M20" s="61"/>
      <c r="N20" s="59"/>
      <c r="O20" s="59"/>
      <c r="P20" s="4"/>
      <c r="Q20" s="17"/>
      <c r="R20" s="4"/>
      <c r="S20" s="17"/>
      <c r="T20" s="65"/>
      <c r="U20" s="65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1" customHeight="1">
      <c r="K21" s="4"/>
      <c r="L21" s="59"/>
      <c r="M21" s="59"/>
      <c r="N21" s="4"/>
      <c r="O21" s="59"/>
      <c r="P21" s="4"/>
      <c r="Q21" s="4"/>
      <c r="R21" s="4"/>
      <c r="S21" s="4"/>
      <c r="T21" s="38"/>
      <c r="U21" s="59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1" customHeight="1">
      <c r="K22" s="4"/>
      <c r="L22" s="59"/>
      <c r="M22" s="59"/>
      <c r="N22" s="4"/>
      <c r="O22" s="59"/>
      <c r="P22" s="4"/>
      <c r="Q22" s="4"/>
      <c r="R22" s="4"/>
      <c r="S22" s="4"/>
      <c r="T22" s="38"/>
      <c r="U22" s="59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1" customHeight="1">
      <c r="K23" s="4"/>
      <c r="L23" s="4"/>
      <c r="M23" s="59"/>
      <c r="N23" s="4"/>
      <c r="O23" s="4"/>
      <c r="P23" s="59"/>
      <c r="Q23" s="59"/>
      <c r="R23" s="59"/>
      <c r="S23" s="59"/>
      <c r="T23" s="806"/>
      <c r="U23" s="806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21" customHeight="1">
      <c r="K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21" customHeight="1"/>
  </sheetData>
  <mergeCells count="26">
    <mergeCell ref="F15:I15"/>
    <mergeCell ref="B1:H1"/>
    <mergeCell ref="T23:U23"/>
    <mergeCell ref="A9:A10"/>
    <mergeCell ref="B9:C10"/>
    <mergeCell ref="D9:D10"/>
    <mergeCell ref="E9:E10"/>
    <mergeCell ref="F9:I10"/>
    <mergeCell ref="J9:J10"/>
    <mergeCell ref="B11:C11"/>
    <mergeCell ref="F11:I11"/>
    <mergeCell ref="F16:I16"/>
    <mergeCell ref="O16:S16"/>
    <mergeCell ref="B12:C12"/>
    <mergeCell ref="B15:C15"/>
    <mergeCell ref="B14:C14"/>
    <mergeCell ref="F14:I14"/>
    <mergeCell ref="T6:U7"/>
    <mergeCell ref="S8:V8"/>
    <mergeCell ref="O10:P10"/>
    <mergeCell ref="B13:C13"/>
    <mergeCell ref="F13:I13"/>
    <mergeCell ref="C6:I6"/>
    <mergeCell ref="P6:Q6"/>
    <mergeCell ref="R6:S6"/>
    <mergeCell ref="F12:I12"/>
  </mergeCells>
  <printOptions horizontalCentered="1"/>
  <pageMargins left="0.59055118110236227" right="0.19685039370078741" top="0.59055118110236227" bottom="0.39370078740157483" header="0.51181102362204722" footer="0.19685039370078741"/>
  <pageSetup paperSize="9" scale="85" orientation="landscape" r:id="rId1"/>
  <headerFooter>
    <oddFooter>&amp;C&amp;"TH SarabunPSK,Regular"&amp;14&amp;A&amp;R&amp;"TH SarabunPSK,Regular"&amp;14Page &amp;P</oddFooter>
  </headerFooter>
  <rowBreaks count="1" manualBreakCount="1">
    <brk id="26" max="10" man="1"/>
  </rowBreaks>
  <colBreaks count="1" manualBreakCount="1">
    <brk id="10" max="2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50"/>
  <sheetViews>
    <sheetView view="pageBreakPreview" topLeftCell="A10" zoomScale="90" zoomScaleSheetLayoutView="90" workbookViewId="0">
      <selection activeCell="O24" sqref="O24"/>
    </sheetView>
  </sheetViews>
  <sheetFormatPr defaultColWidth="9" defaultRowHeight="21"/>
  <cols>
    <col min="1" max="1" width="8.625" style="47" customWidth="1"/>
    <col min="2" max="2" width="24.625" style="47" customWidth="1"/>
    <col min="3" max="3" width="17.5" style="47" customWidth="1"/>
    <col min="4" max="4" width="15.625" style="47" customWidth="1"/>
    <col min="5" max="5" width="11" style="47" customWidth="1"/>
    <col min="6" max="6" width="15.875" style="47" customWidth="1"/>
    <col min="7" max="7" width="18.625" style="47" customWidth="1"/>
    <col min="8" max="8" width="15.25" style="47" customWidth="1"/>
    <col min="9" max="9" width="14.5" style="47" customWidth="1"/>
    <col min="10" max="10" width="1.5" style="47" customWidth="1"/>
    <col min="11" max="11" width="12.75" style="47" customWidth="1"/>
    <col min="12" max="13" width="9" style="47"/>
    <col min="14" max="17" width="10.625" style="47" customWidth="1"/>
    <col min="18" max="21" width="8.625" style="47" customWidth="1"/>
    <col min="22" max="22" width="10.5" style="47" customWidth="1"/>
    <col min="23" max="23" width="10.875" style="47" customWidth="1"/>
    <col min="24" max="24" width="9.875" style="47" customWidth="1"/>
    <col min="25" max="25" width="13.125" style="47" customWidth="1"/>
    <col min="26" max="27" width="9.125" style="47" customWidth="1"/>
    <col min="28" max="29" width="7.125" style="47" customWidth="1"/>
    <col min="30" max="31" width="9.875" style="47" customWidth="1"/>
    <col min="32" max="32" width="18.75" style="47" customWidth="1"/>
    <col min="33" max="16384" width="9" style="47"/>
  </cols>
  <sheetData>
    <row r="1" spans="1:35" ht="53.25" customHeight="1">
      <c r="A1" s="1117" t="s">
        <v>49</v>
      </c>
      <c r="B1" s="1117"/>
      <c r="C1" s="1117"/>
      <c r="D1" s="1117"/>
      <c r="E1" s="1117"/>
      <c r="F1" s="1117"/>
      <c r="G1" s="1117"/>
      <c r="H1" s="1117"/>
      <c r="J1" s="7"/>
    </row>
    <row r="2" spans="1:35">
      <c r="A2" s="47" t="s">
        <v>50</v>
      </c>
      <c r="B2" s="47" t="str">
        <f>ปร.6_สรุปราคากลางงานก่อสร้าง!C3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  <c r="E2" s="29"/>
      <c r="F2" s="29"/>
      <c r="G2" s="34" t="s">
        <v>51</v>
      </c>
      <c r="H2" s="29" t="str">
        <f>ปร.5_สรุปค่าก่อสร้าง!C7</f>
        <v>01-21-AT00-001</v>
      </c>
      <c r="I2" s="34"/>
      <c r="J2" s="9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>
      <c r="A3" s="7" t="s">
        <v>52</v>
      </c>
      <c r="B3" s="95"/>
      <c r="C3" s="47" t="str">
        <f>ปร.6_สรุปราคากลางงานก่อสร้าง!C4</f>
        <v>องค์การเภสัชกรรม (ธัญบุรี)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84"/>
      <c r="V3" s="84"/>
      <c r="W3" s="84"/>
      <c r="X3" s="84"/>
      <c r="Y3" s="84"/>
      <c r="Z3" s="8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7" t="s">
        <v>53</v>
      </c>
      <c r="B4" s="4"/>
      <c r="C4" s="4" t="str">
        <f>ปร.6_สรุปราคากลางงานก่อสร้าง!C5</f>
        <v>โรงงานผลิตยารังสิต องค์การเภสัชกรรม (ธัญบุรี)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84"/>
      <c r="V4" s="84"/>
      <c r="W4" s="84"/>
      <c r="X4" s="84"/>
      <c r="Y4" s="84"/>
      <c r="Z4" s="84"/>
      <c r="AA4" s="4"/>
      <c r="AB4" s="4"/>
      <c r="AC4" s="4"/>
      <c r="AD4" s="4"/>
      <c r="AE4" s="4"/>
      <c r="AF4" s="4"/>
      <c r="AG4" s="4"/>
      <c r="AH4" s="4"/>
      <c r="AI4" s="4"/>
    </row>
    <row r="5" spans="1:35" ht="21.75" thickBot="1">
      <c r="A5" s="175" t="s">
        <v>780</v>
      </c>
      <c r="B5" s="4"/>
      <c r="C5" s="4"/>
      <c r="D5" s="14" t="s">
        <v>54</v>
      </c>
      <c r="E5" s="83">
        <f>ปร.6_สรุปราคากลางงานก่อสร้าง!B9</f>
        <v>20</v>
      </c>
      <c r="F5" s="88" t="s">
        <v>25</v>
      </c>
      <c r="G5" s="84" t="str">
        <f>ปร.6_สรุปราคากลางงานก่อสร้าง!D9</f>
        <v>มกราคม</v>
      </c>
      <c r="H5" s="88" t="s">
        <v>55</v>
      </c>
      <c r="I5" s="84">
        <f>ปร.6_สรุปราคากลางงานก่อสร้าง!F9</f>
        <v>2565</v>
      </c>
      <c r="J5" s="83"/>
      <c r="K5" s="4"/>
      <c r="L5" s="4"/>
      <c r="M5" s="4"/>
      <c r="N5" s="4"/>
      <c r="O5" s="4"/>
      <c r="P5" s="4"/>
      <c r="Q5" s="4"/>
      <c r="R5" s="4"/>
      <c r="S5" s="4"/>
      <c r="T5" s="4"/>
      <c r="U5" s="84"/>
      <c r="V5" s="84"/>
      <c r="W5" s="8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21.75" thickTop="1">
      <c r="A6" s="86">
        <v>1</v>
      </c>
      <c r="B6" s="79" t="s">
        <v>56</v>
      </c>
      <c r="C6" s="79"/>
      <c r="D6" s="87"/>
      <c r="E6" s="87"/>
      <c r="F6" s="87"/>
      <c r="G6" s="87"/>
      <c r="H6" s="46"/>
      <c r="I6" s="96"/>
      <c r="J6" s="89"/>
      <c r="K6" s="4"/>
      <c r="L6" s="4"/>
      <c r="M6" s="4"/>
      <c r="N6" s="4"/>
      <c r="O6" s="4"/>
      <c r="P6" s="4"/>
      <c r="Q6" s="4"/>
      <c r="R6" s="4"/>
      <c r="S6" s="4"/>
      <c r="T6" s="4"/>
      <c r="U6" s="84"/>
      <c r="V6" s="84"/>
      <c r="W6" s="8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4" customHeight="1">
      <c r="A7" s="97">
        <v>1.1000000000000001</v>
      </c>
      <c r="B7" s="1118" t="s">
        <v>57</v>
      </c>
      <c r="C7" s="1118"/>
      <c r="D7" s="88"/>
      <c r="E7" s="88"/>
      <c r="F7" s="88"/>
      <c r="G7" s="88"/>
      <c r="H7" s="83"/>
      <c r="I7" s="98"/>
      <c r="J7" s="89"/>
      <c r="K7" s="4"/>
      <c r="L7" s="4"/>
      <c r="M7" s="4"/>
      <c r="N7" s="4"/>
      <c r="O7" s="4"/>
      <c r="P7" s="4"/>
      <c r="Q7" s="4"/>
      <c r="R7" s="4"/>
      <c r="S7" s="4"/>
      <c r="T7" s="4"/>
      <c r="U7" s="84"/>
      <c r="V7" s="84"/>
      <c r="W7" s="8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24" customHeight="1">
      <c r="A8" s="97"/>
      <c r="B8" s="4" t="s">
        <v>783</v>
      </c>
      <c r="C8" s="4"/>
      <c r="D8" s="88"/>
      <c r="E8" s="88"/>
      <c r="F8" s="88"/>
      <c r="G8" s="88"/>
      <c r="H8" s="83"/>
      <c r="I8" s="98"/>
      <c r="J8" s="89"/>
      <c r="K8" s="4"/>
      <c r="L8" s="4"/>
      <c r="M8" s="4"/>
      <c r="N8" s="4"/>
      <c r="O8" s="4"/>
      <c r="P8" s="4"/>
      <c r="Q8" s="4"/>
      <c r="R8" s="4"/>
      <c r="S8" s="4"/>
      <c r="T8" s="4"/>
      <c r="U8" s="84"/>
      <c r="V8" s="84"/>
      <c r="W8" s="8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s="172" customFormat="1" ht="24" customHeight="1">
      <c r="A9" s="97">
        <v>1.2</v>
      </c>
      <c r="B9" s="191" t="s">
        <v>187</v>
      </c>
      <c r="C9" s="166"/>
      <c r="D9" s="193"/>
      <c r="E9" s="193"/>
      <c r="F9" s="193"/>
      <c r="G9" s="193"/>
      <c r="H9" s="190"/>
      <c r="I9" s="98"/>
      <c r="J9" s="194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91"/>
      <c r="V9" s="191"/>
      <c r="W9" s="191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</row>
    <row r="10" spans="1:35" s="172" customFormat="1" ht="24" customHeight="1">
      <c r="A10" s="97"/>
      <c r="B10" s="166" t="s">
        <v>192</v>
      </c>
      <c r="C10" s="166"/>
      <c r="D10" s="193"/>
      <c r="E10" s="193"/>
      <c r="F10" s="193"/>
      <c r="G10" s="193"/>
      <c r="H10" s="190"/>
      <c r="I10" s="98"/>
      <c r="J10" s="194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91"/>
      <c r="V10" s="191"/>
      <c r="W10" s="191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</row>
    <row r="11" spans="1:35" s="172" customFormat="1" ht="24" customHeight="1">
      <c r="A11" s="97"/>
      <c r="B11" s="166" t="s">
        <v>191</v>
      </c>
      <c r="C11" s="166"/>
      <c r="D11" s="193"/>
      <c r="E11" s="193"/>
      <c r="F11" s="193"/>
      <c r="G11" s="193"/>
      <c r="H11" s="190"/>
      <c r="I11" s="98"/>
      <c r="J11" s="194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91"/>
      <c r="V11" s="191"/>
      <c r="W11" s="191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</row>
    <row r="12" spans="1:35" s="172" customFormat="1" ht="24" customHeight="1">
      <c r="A12" s="97">
        <v>1.3</v>
      </c>
      <c r="B12" s="191" t="s">
        <v>193</v>
      </c>
      <c r="C12" s="166"/>
      <c r="D12" s="193"/>
      <c r="E12" s="193"/>
      <c r="F12" s="193"/>
      <c r="G12" s="193"/>
      <c r="H12" s="190"/>
      <c r="I12" s="98"/>
      <c r="J12" s="194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91"/>
      <c r="V12" s="191"/>
      <c r="W12" s="191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</row>
    <row r="13" spans="1:35" s="172" customFormat="1" ht="24" customHeight="1">
      <c r="A13" s="97"/>
      <c r="B13" s="166" t="s">
        <v>194</v>
      </c>
      <c r="C13" s="166"/>
      <c r="D13" s="193"/>
      <c r="E13" s="193"/>
      <c r="F13" s="193"/>
      <c r="G13" s="193"/>
      <c r="H13" s="190"/>
      <c r="I13" s="98"/>
      <c r="J13" s="194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91"/>
      <c r="V13" s="191"/>
      <c r="W13" s="191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</row>
    <row r="14" spans="1:35" s="172" customFormat="1" ht="24" customHeight="1">
      <c r="A14" s="97">
        <v>1.4</v>
      </c>
      <c r="B14" s="191" t="s">
        <v>195</v>
      </c>
      <c r="C14" s="166"/>
      <c r="D14" s="193"/>
      <c r="E14" s="193"/>
      <c r="F14" s="193"/>
      <c r="G14" s="193"/>
      <c r="H14" s="190"/>
      <c r="I14" s="98"/>
      <c r="J14" s="194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91"/>
      <c r="V14" s="191"/>
      <c r="W14" s="191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5" s="172" customFormat="1" ht="24" customHeight="1">
      <c r="A15" s="97"/>
      <c r="B15" s="166" t="s">
        <v>196</v>
      </c>
      <c r="C15" s="166"/>
      <c r="D15" s="193"/>
      <c r="E15" s="193"/>
      <c r="F15" s="193"/>
      <c r="G15" s="193"/>
      <c r="H15" s="190"/>
      <c r="I15" s="98"/>
      <c r="J15" s="194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91"/>
      <c r="V15" s="191"/>
      <c r="W15" s="191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</row>
    <row r="16" spans="1:35" s="172" customFormat="1" ht="24" customHeight="1">
      <c r="A16" s="97">
        <v>1.5</v>
      </c>
      <c r="B16" s="191" t="s">
        <v>198</v>
      </c>
      <c r="C16" s="166"/>
      <c r="D16" s="193"/>
      <c r="E16" s="193"/>
      <c r="F16" s="193"/>
      <c r="G16" s="193"/>
      <c r="H16" s="190"/>
      <c r="I16" s="98"/>
      <c r="J16" s="194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91"/>
      <c r="V16" s="191"/>
      <c r="W16" s="191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</row>
    <row r="17" spans="1:35" s="172" customFormat="1" ht="24" customHeight="1">
      <c r="A17" s="97"/>
      <c r="B17" s="166" t="s">
        <v>199</v>
      </c>
      <c r="C17" s="166"/>
      <c r="D17" s="193"/>
      <c r="E17" s="193"/>
      <c r="F17" s="193"/>
      <c r="G17" s="193"/>
      <c r="H17" s="190"/>
      <c r="I17" s="98"/>
      <c r="J17" s="194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91"/>
      <c r="V17" s="191"/>
      <c r="W17" s="191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</row>
    <row r="18" spans="1:35" ht="24" customHeight="1" thickBot="1">
      <c r="A18" s="99">
        <v>2</v>
      </c>
      <c r="B18" s="100" t="s">
        <v>58</v>
      </c>
      <c r="C18" s="100"/>
      <c r="D18" s="101"/>
      <c r="E18" s="101"/>
      <c r="F18" s="101"/>
      <c r="G18" s="101"/>
      <c r="H18" s="102"/>
      <c r="I18" s="103"/>
      <c r="J18" s="89"/>
      <c r="K18" s="4"/>
      <c r="L18" s="4"/>
      <c r="M18" s="4"/>
      <c r="N18" s="4"/>
      <c r="O18" s="4"/>
      <c r="P18" s="4"/>
      <c r="Q18" s="4"/>
      <c r="R18" s="4"/>
      <c r="S18" s="4"/>
      <c r="T18" s="4"/>
      <c r="U18" s="84"/>
      <c r="V18" s="84"/>
      <c r="W18" s="8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24" customHeight="1" thickTop="1" thickBot="1">
      <c r="A19" s="90" t="s">
        <v>59</v>
      </c>
      <c r="B19" s="91" t="s">
        <v>60</v>
      </c>
      <c r="C19" s="104"/>
      <c r="D19" s="92" t="s">
        <v>1</v>
      </c>
      <c r="E19" s="105" t="s">
        <v>61</v>
      </c>
      <c r="F19" s="18" t="s">
        <v>9</v>
      </c>
      <c r="G19" s="1119"/>
      <c r="H19" s="1120"/>
      <c r="I19" s="93" t="s">
        <v>4</v>
      </c>
      <c r="J19" s="89"/>
      <c r="K19" s="4"/>
      <c r="L19" s="4"/>
      <c r="M19" s="4"/>
      <c r="N19" s="4"/>
      <c r="O19" s="4"/>
      <c r="P19" s="4"/>
      <c r="Q19" s="4"/>
      <c r="R19" s="4"/>
      <c r="S19" s="4"/>
      <c r="T19" s="4"/>
      <c r="U19" s="84"/>
      <c r="V19" s="84"/>
      <c r="W19" s="8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24" customHeight="1" thickTop="1">
      <c r="A20" s="106">
        <v>1</v>
      </c>
      <c r="B20" s="1105" t="s">
        <v>48</v>
      </c>
      <c r="C20" s="1106"/>
      <c r="D20" s="198">
        <v>18</v>
      </c>
      <c r="E20" s="199" t="s">
        <v>25</v>
      </c>
      <c r="F20" s="200">
        <v>15000</v>
      </c>
      <c r="G20" s="1107">
        <v>270000</v>
      </c>
      <c r="H20" s="1108"/>
      <c r="I20" s="19"/>
      <c r="J20" s="89"/>
      <c r="K20" s="4"/>
      <c r="L20" s="4"/>
      <c r="M20" s="4"/>
      <c r="N20" s="4"/>
      <c r="O20" s="4"/>
      <c r="P20" s="4"/>
      <c r="Q20" s="4"/>
      <c r="R20" s="4"/>
      <c r="S20" s="4"/>
      <c r="T20" s="4"/>
      <c r="U20" s="84"/>
      <c r="V20" s="84"/>
      <c r="W20" s="8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24" customHeight="1">
      <c r="A21" s="107">
        <v>2</v>
      </c>
      <c r="B21" s="108" t="s">
        <v>187</v>
      </c>
      <c r="C21" s="109"/>
      <c r="D21" s="177">
        <v>230</v>
      </c>
      <c r="E21" s="188" t="s">
        <v>188</v>
      </c>
      <c r="F21" s="110">
        <v>350</v>
      </c>
      <c r="G21" s="1107">
        <v>80500</v>
      </c>
      <c r="H21" s="1108"/>
      <c r="I21" s="67"/>
      <c r="J21" s="89"/>
      <c r="K21" s="4"/>
      <c r="L21" s="4"/>
      <c r="M21" s="4"/>
      <c r="N21" s="4"/>
      <c r="O21" s="4"/>
      <c r="P21" s="4"/>
      <c r="Q21" s="4"/>
      <c r="R21" s="4"/>
      <c r="S21" s="4"/>
      <c r="T21" s="4"/>
      <c r="U21" s="84"/>
      <c r="V21" s="84"/>
      <c r="W21" s="8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s="172" customFormat="1" ht="24" customHeight="1">
      <c r="A22" s="112">
        <v>3</v>
      </c>
      <c r="B22" s="1123" t="s">
        <v>189</v>
      </c>
      <c r="C22" s="1124"/>
      <c r="D22" s="177">
        <v>65</v>
      </c>
      <c r="E22" s="188" t="s">
        <v>188</v>
      </c>
      <c r="F22" s="110">
        <v>15000</v>
      </c>
      <c r="G22" s="1107">
        <v>975000</v>
      </c>
      <c r="H22" s="1108"/>
      <c r="I22" s="67"/>
      <c r="J22" s="187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86"/>
      <c r="V22" s="186"/>
      <c r="W22" s="18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</row>
    <row r="23" spans="1:35" s="172" customFormat="1" ht="24" customHeight="1">
      <c r="A23" s="112">
        <v>4</v>
      </c>
      <c r="B23" s="1123" t="s">
        <v>651</v>
      </c>
      <c r="C23" s="1124"/>
      <c r="D23" s="177">
        <v>13</v>
      </c>
      <c r="E23" s="188" t="s">
        <v>25</v>
      </c>
      <c r="F23" s="110">
        <v>75000</v>
      </c>
      <c r="G23" s="1107">
        <v>975000</v>
      </c>
      <c r="H23" s="1108"/>
      <c r="I23" s="67"/>
      <c r="J23" s="187"/>
      <c r="K23" s="615"/>
      <c r="L23" s="166"/>
      <c r="M23" s="166"/>
      <c r="N23" s="166"/>
      <c r="O23" s="166"/>
      <c r="P23" s="166"/>
      <c r="Q23" s="166"/>
      <c r="R23" s="166"/>
      <c r="S23" s="166"/>
      <c r="T23" s="166"/>
      <c r="U23" s="186"/>
      <c r="V23" s="186"/>
      <c r="W23" s="18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</row>
    <row r="24" spans="1:35" s="172" customFormat="1" ht="24" customHeight="1" thickBot="1">
      <c r="A24" s="112">
        <v>5</v>
      </c>
      <c r="B24" s="195" t="s">
        <v>200</v>
      </c>
      <c r="C24" s="196"/>
      <c r="D24" s="177">
        <v>2</v>
      </c>
      <c r="E24" s="197" t="s">
        <v>101</v>
      </c>
      <c r="F24" s="110">
        <v>50000</v>
      </c>
      <c r="G24" s="1107">
        <v>100000</v>
      </c>
      <c r="H24" s="1108"/>
      <c r="I24" s="67"/>
      <c r="J24" s="194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91"/>
      <c r="V24" s="191"/>
      <c r="W24" s="191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</row>
    <row r="25" spans="1:35" ht="24" customHeight="1" thickTop="1">
      <c r="A25" s="46"/>
      <c r="B25" s="87"/>
      <c r="C25" s="1110" t="s">
        <v>62</v>
      </c>
      <c r="D25" s="1110"/>
      <c r="E25" s="1110"/>
      <c r="F25" s="113"/>
      <c r="G25" s="1111">
        <f>SUM(G20:H24)</f>
        <v>2400500</v>
      </c>
      <c r="H25" s="1112"/>
      <c r="I25" s="815" t="s">
        <v>30</v>
      </c>
      <c r="J25" s="89"/>
      <c r="K25" s="4"/>
      <c r="L25" s="4"/>
      <c r="M25" s="4"/>
      <c r="N25" s="4"/>
      <c r="O25" s="4"/>
      <c r="P25" s="4"/>
      <c r="Q25" s="4"/>
      <c r="R25" s="4"/>
      <c r="S25" s="4"/>
      <c r="T25" s="4"/>
      <c r="U25" s="84"/>
      <c r="V25" s="84"/>
      <c r="W25" s="8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24" customHeight="1">
      <c r="A26" s="83"/>
      <c r="B26" s="88"/>
      <c r="C26" s="1114" t="s">
        <v>63</v>
      </c>
      <c r="D26" s="1114"/>
      <c r="E26" s="1114"/>
      <c r="F26" s="114"/>
      <c r="G26" s="1115">
        <v>0</v>
      </c>
      <c r="H26" s="1116"/>
      <c r="I26" s="816"/>
      <c r="J26" s="157"/>
      <c r="K26" s="4"/>
      <c r="L26" s="4"/>
      <c r="M26" s="4"/>
      <c r="N26" s="4"/>
      <c r="O26" s="4"/>
      <c r="P26" s="4"/>
      <c r="Q26" s="4"/>
      <c r="R26" s="4"/>
      <c r="S26" s="4"/>
      <c r="T26" s="4"/>
      <c r="U26" s="156"/>
      <c r="V26" s="156"/>
      <c r="W26" s="156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24" customHeight="1" thickBot="1">
      <c r="A27" s="83"/>
      <c r="B27" s="88"/>
      <c r="C27" s="1114" t="s">
        <v>65</v>
      </c>
      <c r="D27" s="1114"/>
      <c r="E27" s="1114"/>
      <c r="F27" s="114"/>
      <c r="G27" s="1121">
        <f>G25</f>
        <v>2400500</v>
      </c>
      <c r="H27" s="1122"/>
      <c r="I27" s="816"/>
      <c r="J27" s="89"/>
      <c r="K27" s="4"/>
      <c r="L27" s="4"/>
      <c r="M27" s="4"/>
      <c r="N27" s="4"/>
      <c r="O27" s="4"/>
      <c r="P27" s="4"/>
      <c r="Q27" s="4"/>
      <c r="R27" s="4"/>
      <c r="S27" s="4"/>
      <c r="T27" s="4"/>
      <c r="U27" s="84"/>
      <c r="V27" s="84"/>
      <c r="W27" s="8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24" customHeight="1" thickTop="1">
      <c r="A28" s="1113"/>
      <c r="B28" s="1113"/>
      <c r="C28" s="1113"/>
      <c r="D28" s="1113"/>
      <c r="E28" s="1113"/>
      <c r="F28" s="1113"/>
      <c r="G28" s="1113"/>
      <c r="H28" s="1113"/>
      <c r="I28" s="1113"/>
      <c r="J28" s="89"/>
      <c r="K28" s="4"/>
      <c r="L28" s="4"/>
      <c r="M28" s="4"/>
      <c r="N28" s="4"/>
      <c r="O28" s="4"/>
      <c r="P28" s="4"/>
      <c r="Q28" s="4"/>
      <c r="R28" s="4"/>
      <c r="S28" s="4"/>
      <c r="T28" s="4"/>
      <c r="U28" s="84"/>
      <c r="V28" s="84"/>
      <c r="W28" s="8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24" customHeight="1">
      <c r="A29" s="1113"/>
      <c r="B29" s="1113"/>
      <c r="C29" s="1113"/>
      <c r="D29" s="1113"/>
      <c r="E29" s="1113"/>
      <c r="F29" s="1113"/>
      <c r="G29" s="1113"/>
      <c r="H29" s="1113"/>
      <c r="I29" s="1113"/>
      <c r="J29" s="89"/>
      <c r="K29" s="4"/>
      <c r="L29" s="4"/>
      <c r="M29" s="4"/>
      <c r="N29" s="4"/>
      <c r="O29" s="4"/>
      <c r="P29" s="4"/>
      <c r="Q29" s="4"/>
      <c r="R29" s="4"/>
      <c r="S29" s="4"/>
      <c r="T29" s="4"/>
      <c r="U29" s="84"/>
      <c r="V29" s="84"/>
      <c r="W29" s="8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>
      <c r="A30" s="30"/>
      <c r="B30" s="31"/>
      <c r="C30" s="31"/>
      <c r="D30" s="32"/>
      <c r="E30" s="32"/>
      <c r="F30" s="32"/>
      <c r="G30" s="32"/>
      <c r="J30" s="89"/>
      <c r="K30" s="4"/>
      <c r="L30" s="4"/>
      <c r="M30" s="4"/>
      <c r="N30" s="4"/>
      <c r="O30" s="4"/>
      <c r="P30" s="4"/>
      <c r="Q30" s="4"/>
      <c r="R30" s="4"/>
      <c r="S30" s="4"/>
      <c r="T30" s="4"/>
      <c r="U30" s="84"/>
      <c r="V30" s="84"/>
      <c r="W30" s="8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23.1" customHeight="1">
      <c r="J31" s="83"/>
      <c r="K31" s="83"/>
      <c r="L31" s="83"/>
      <c r="M31" s="83"/>
      <c r="N31" s="810"/>
      <c r="O31" s="810"/>
      <c r="P31" s="810"/>
      <c r="Q31" s="810"/>
      <c r="R31" s="810"/>
      <c r="S31" s="810"/>
      <c r="T31" s="83"/>
      <c r="U31" s="84"/>
      <c r="V31" s="84"/>
      <c r="W31" s="84"/>
      <c r="X31" s="84"/>
      <c r="Y31" s="83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4"/>
      <c r="V32" s="4"/>
      <c r="W32" s="4"/>
      <c r="X32" s="4"/>
      <c r="Y32" s="5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0:35"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4"/>
      <c r="V33" s="4"/>
      <c r="W33" s="4"/>
      <c r="X33" s="4"/>
      <c r="Y33" s="5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0:35"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4"/>
      <c r="V34" s="4"/>
      <c r="W34" s="4"/>
      <c r="X34" s="4"/>
      <c r="Y34" s="5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0:35"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4"/>
      <c r="V35" s="4"/>
      <c r="W35" s="4"/>
      <c r="X35" s="4"/>
      <c r="Y35" s="5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0:35">
      <c r="J36" s="83"/>
      <c r="K36" s="1109"/>
      <c r="L36" s="1109"/>
      <c r="M36" s="1109"/>
      <c r="N36" s="1109"/>
      <c r="O36" s="1109"/>
      <c r="P36" s="83"/>
      <c r="Q36" s="83"/>
      <c r="R36" s="83"/>
      <c r="S36" s="83"/>
      <c r="T36" s="83"/>
      <c r="U36" s="4"/>
      <c r="V36" s="4"/>
      <c r="W36" s="4"/>
      <c r="X36" s="4"/>
      <c r="Y36" s="5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0:35"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4"/>
      <c r="V37" s="4"/>
      <c r="W37" s="4"/>
      <c r="X37" s="4"/>
      <c r="Y37" s="5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0:35">
      <c r="J38" s="83"/>
      <c r="K38" s="111"/>
      <c r="L38" s="83"/>
      <c r="M38" s="83"/>
      <c r="N38" s="83"/>
      <c r="O38" s="83"/>
      <c r="P38" s="83"/>
      <c r="Q38" s="83"/>
      <c r="R38" s="83"/>
      <c r="S38" s="83"/>
      <c r="T38" s="83"/>
      <c r="U38" s="4"/>
      <c r="V38" s="4"/>
      <c r="W38" s="4"/>
      <c r="X38" s="4"/>
      <c r="Y38" s="5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0:35" ht="42" customHeight="1">
      <c r="J39" s="83"/>
      <c r="K39" s="111"/>
      <c r="L39" s="111"/>
      <c r="M39" s="111"/>
      <c r="N39" s="111"/>
      <c r="O39" s="111"/>
      <c r="P39" s="83"/>
      <c r="Q39" s="83"/>
      <c r="R39" s="83"/>
      <c r="S39" s="83"/>
      <c r="T39" s="83"/>
      <c r="U39" s="4"/>
      <c r="V39" s="4"/>
      <c r="W39" s="4"/>
      <c r="X39" s="4"/>
      <c r="Y39" s="5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0:35"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4"/>
      <c r="V40" s="4"/>
      <c r="W40" s="4"/>
      <c r="X40" s="4"/>
      <c r="Y40" s="5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0:35">
      <c r="J41" s="83"/>
      <c r="K41" s="115"/>
      <c r="L41" s="111"/>
      <c r="M41" s="111"/>
      <c r="N41" s="111"/>
      <c r="O41" s="111"/>
      <c r="P41" s="111"/>
      <c r="Q41" s="111"/>
      <c r="R41" s="111"/>
      <c r="S41" s="111"/>
      <c r="T41" s="111"/>
      <c r="U41" s="4" t="s">
        <v>64</v>
      </c>
      <c r="V41" s="4"/>
      <c r="W41" s="4"/>
      <c r="X41" s="4"/>
      <c r="Y41" s="5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0:35"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4"/>
      <c r="V42" s="4"/>
      <c r="W42" s="4"/>
      <c r="X42" s="4"/>
      <c r="Y42" s="5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0:35">
      <c r="J43" s="83"/>
      <c r="L43" s="83"/>
      <c r="M43" s="83"/>
      <c r="N43" s="83"/>
      <c r="O43" s="83"/>
      <c r="P43" s="83"/>
      <c r="Q43" s="83"/>
      <c r="R43" s="83"/>
      <c r="S43" s="83"/>
      <c r="T43" s="83"/>
      <c r="U43" s="4"/>
      <c r="V43" s="4"/>
      <c r="W43" s="4"/>
      <c r="X43" s="4"/>
      <c r="Y43" s="5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0:35" ht="21.75" customHeight="1">
      <c r="J44" s="38"/>
      <c r="K44" s="84"/>
      <c r="L44" s="83"/>
      <c r="M44" s="83"/>
      <c r="N44" s="4"/>
      <c r="O44" s="15"/>
      <c r="P44" s="4"/>
      <c r="Q44" s="15"/>
      <c r="R44" s="38"/>
      <c r="S44" s="83"/>
      <c r="T44" s="4"/>
      <c r="U44" s="4"/>
      <c r="V44" s="83"/>
      <c r="W44" s="83"/>
      <c r="X44" s="83"/>
      <c r="Y44" s="83"/>
      <c r="Z44" s="83"/>
      <c r="AA44" s="83"/>
      <c r="AB44" s="4"/>
      <c r="AC44" s="4"/>
      <c r="AD44" s="83"/>
      <c r="AE44" s="83"/>
      <c r="AF44" s="4"/>
      <c r="AG44" s="4"/>
      <c r="AH44" s="4"/>
      <c r="AI44" s="4"/>
    </row>
    <row r="45" spans="10:35" ht="40.5" customHeight="1">
      <c r="J45" s="38"/>
      <c r="K45" s="84"/>
      <c r="L45" s="83"/>
      <c r="M45" s="83"/>
      <c r="N45" s="4"/>
      <c r="O45" s="15"/>
      <c r="P45" s="4"/>
      <c r="Q45" s="15"/>
      <c r="R45" s="38"/>
      <c r="S45" s="83"/>
      <c r="T45" s="4"/>
      <c r="U45" s="4"/>
      <c r="V45" s="83"/>
      <c r="W45" s="83"/>
      <c r="X45" s="83"/>
      <c r="Y45" s="83"/>
      <c r="Z45" s="83"/>
      <c r="AA45" s="83"/>
      <c r="AB45" s="4"/>
      <c r="AC45" s="4"/>
      <c r="AD45" s="83"/>
      <c r="AE45" s="83"/>
      <c r="AF45" s="4"/>
      <c r="AG45" s="4"/>
      <c r="AH45" s="4"/>
      <c r="AI45" s="4"/>
    </row>
    <row r="46" spans="10:35" ht="21.95" customHeight="1">
      <c r="J46" s="38"/>
      <c r="K46" s="84"/>
      <c r="L46" s="83"/>
      <c r="M46" s="83"/>
      <c r="N46" s="4"/>
      <c r="O46" s="15"/>
      <c r="P46" s="4"/>
      <c r="Q46" s="15"/>
      <c r="R46" s="38"/>
      <c r="S46" s="83"/>
      <c r="T46" s="4"/>
      <c r="U46" s="4"/>
      <c r="V46" s="83"/>
      <c r="W46" s="83"/>
      <c r="X46" s="83"/>
      <c r="Y46" s="83"/>
      <c r="Z46" s="83"/>
      <c r="AA46" s="83"/>
      <c r="AB46" s="4"/>
      <c r="AC46" s="4"/>
      <c r="AD46" s="83"/>
      <c r="AE46" s="83"/>
      <c r="AF46" s="4"/>
      <c r="AG46" s="4"/>
      <c r="AH46" s="4"/>
      <c r="AI46" s="4"/>
    </row>
    <row r="47" spans="10:35" ht="21.95" customHeight="1"/>
    <row r="48" spans="10:35" ht="21.95" customHeight="1"/>
    <row r="49" ht="21.95" customHeight="1"/>
    <row r="50" ht="21.95" customHeight="1"/>
  </sheetData>
  <mergeCells count="24">
    <mergeCell ref="A1:H1"/>
    <mergeCell ref="B7:C7"/>
    <mergeCell ref="G19:H19"/>
    <mergeCell ref="N31:O31"/>
    <mergeCell ref="G27:H27"/>
    <mergeCell ref="A28:I28"/>
    <mergeCell ref="B22:C22"/>
    <mergeCell ref="G22:H22"/>
    <mergeCell ref="B23:C23"/>
    <mergeCell ref="G23:H23"/>
    <mergeCell ref="G24:H24"/>
    <mergeCell ref="R31:S31"/>
    <mergeCell ref="B20:C20"/>
    <mergeCell ref="G20:H20"/>
    <mergeCell ref="G21:H21"/>
    <mergeCell ref="K36:O36"/>
    <mergeCell ref="C25:E25"/>
    <mergeCell ref="G25:H25"/>
    <mergeCell ref="P31:Q31"/>
    <mergeCell ref="A29:I29"/>
    <mergeCell ref="I25:I27"/>
    <mergeCell ref="C26:E26"/>
    <mergeCell ref="G26:H26"/>
    <mergeCell ref="C27:E27"/>
  </mergeCells>
  <printOptions horizontalCentered="1"/>
  <pageMargins left="0.59055118110236227" right="0.19685039370078741" top="0.39370078740157483" bottom="0.19685039370078741" header="0.11811023622047245" footer="0.19685039370078741"/>
  <pageSetup paperSize="9" scale="75" orientation="landscape" r:id="rId1"/>
  <headerFooter>
    <oddFooter>&amp;C&amp;"TH SarabunPSK,Regular"&amp;14&amp;A&amp;R&amp;"TH SarabunPSK,Regular"&amp;14Page 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48"/>
  <sheetViews>
    <sheetView view="pageBreakPreview" zoomScale="85" zoomScaleSheetLayoutView="85" workbookViewId="0">
      <selection activeCell="S21" sqref="S21"/>
    </sheetView>
  </sheetViews>
  <sheetFormatPr defaultColWidth="9" defaultRowHeight="21" customHeight="1"/>
  <cols>
    <col min="1" max="1" width="9" style="6"/>
    <col min="2" max="2" width="11.875" style="6" customWidth="1"/>
    <col min="3" max="3" width="7.625" style="6" customWidth="1"/>
    <col min="4" max="4" width="12.625" style="6" customWidth="1"/>
    <col min="5" max="5" width="10.75" style="6" customWidth="1"/>
    <col min="6" max="6" width="49.375" style="6" customWidth="1"/>
    <col min="7" max="7" width="13.375" style="6" customWidth="1"/>
    <col min="8" max="8" width="0.5" style="6" customWidth="1"/>
    <col min="9" max="9" width="2.375" style="6" customWidth="1"/>
    <col min="10" max="10" width="9" style="6"/>
    <col min="11" max="11" width="10.875" style="6" bestFit="1" customWidth="1"/>
    <col min="12" max="12" width="14" style="6" customWidth="1"/>
    <col min="13" max="13" width="22" style="6" bestFit="1" customWidth="1"/>
    <col min="14" max="14" width="10.875" style="6" bestFit="1" customWidth="1"/>
    <col min="15" max="16" width="9" style="6"/>
    <col min="17" max="17" width="8.25" style="6" customWidth="1"/>
    <col min="18" max="19" width="15.625" style="6" customWidth="1"/>
    <col min="20" max="20" width="15.875" style="6" customWidth="1"/>
    <col min="21" max="16384" width="9" style="6"/>
  </cols>
  <sheetData>
    <row r="1" spans="1:34" ht="21" customHeight="1">
      <c r="A1" s="814" t="s">
        <v>17</v>
      </c>
      <c r="B1" s="814"/>
      <c r="C1" s="814"/>
      <c r="D1" s="814"/>
      <c r="E1" s="814"/>
      <c r="F1" s="814"/>
      <c r="G1" s="810" t="s">
        <v>33</v>
      </c>
      <c r="H1" s="810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21" customHeight="1">
      <c r="A2" s="7" t="s">
        <v>11</v>
      </c>
      <c r="H2" s="8"/>
      <c r="I2" s="8"/>
      <c r="J2" s="8"/>
      <c r="K2" s="8"/>
      <c r="L2" s="8"/>
      <c r="M2" s="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21" customHeight="1">
      <c r="A3" s="6" t="s">
        <v>18</v>
      </c>
      <c r="C3" s="47" t="s">
        <v>735</v>
      </c>
      <c r="H3" s="4"/>
      <c r="I3" s="4"/>
      <c r="J3" s="4"/>
      <c r="K3" s="4" t="s">
        <v>128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21" customHeight="1">
      <c r="A4" s="6" t="s">
        <v>19</v>
      </c>
      <c r="C4" s="172" t="s">
        <v>127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21" customHeight="1">
      <c r="A5" s="44" t="s">
        <v>34</v>
      </c>
      <c r="C5" s="172" t="s">
        <v>126</v>
      </c>
      <c r="H5" s="4"/>
      <c r="I5" s="4"/>
      <c r="J5" s="4"/>
      <c r="K5" s="4"/>
      <c r="L5" s="4"/>
      <c r="M5" s="4"/>
      <c r="N5" s="5"/>
      <c r="O5" s="2"/>
      <c r="P5" s="2"/>
      <c r="Q5" s="2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21" customHeight="1">
      <c r="A6" s="6" t="s">
        <v>21</v>
      </c>
      <c r="C6" s="6" t="s">
        <v>24</v>
      </c>
      <c r="E6" s="9"/>
      <c r="H6" s="2"/>
      <c r="I6" s="2"/>
      <c r="J6" s="2"/>
      <c r="K6" s="160"/>
      <c r="L6" s="160"/>
      <c r="M6" s="160"/>
      <c r="N6" s="160"/>
      <c r="O6" s="810"/>
      <c r="P6" s="810"/>
      <c r="Q6" s="810"/>
      <c r="R6" s="810"/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1" customHeight="1">
      <c r="A7" s="47" t="s">
        <v>45</v>
      </c>
      <c r="C7" s="29" t="s">
        <v>784</v>
      </c>
      <c r="H7" s="2"/>
      <c r="I7" s="2"/>
      <c r="J7" s="158"/>
      <c r="K7" s="38"/>
      <c r="L7" s="38"/>
      <c r="M7" s="38"/>
      <c r="N7" s="38"/>
      <c r="O7" s="2"/>
      <c r="P7" s="2"/>
      <c r="Q7" s="810"/>
      <c r="R7" s="810"/>
      <c r="S7" s="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1" customHeight="1">
      <c r="A8" s="6" t="s">
        <v>22</v>
      </c>
      <c r="C8" s="41" t="s">
        <v>778</v>
      </c>
      <c r="D8" s="7"/>
      <c r="E8" s="10"/>
      <c r="H8" s="11"/>
      <c r="I8" s="12"/>
      <c r="J8" s="159"/>
      <c r="K8" s="27"/>
      <c r="L8" s="27"/>
      <c r="M8" s="27"/>
      <c r="N8" s="27"/>
      <c r="O8" s="4"/>
      <c r="P8" s="811"/>
      <c r="Q8" s="811"/>
      <c r="R8" s="811"/>
      <c r="S8" s="811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1" customHeight="1" thickBot="1">
      <c r="A9" s="12" t="s">
        <v>27</v>
      </c>
      <c r="B9" s="73">
        <v>20</v>
      </c>
      <c r="C9" s="11" t="s">
        <v>25</v>
      </c>
      <c r="D9" s="74" t="s">
        <v>712</v>
      </c>
      <c r="E9" s="11" t="s">
        <v>26</v>
      </c>
      <c r="F9" s="8">
        <v>2565</v>
      </c>
      <c r="G9" s="4"/>
      <c r="H9" s="2"/>
      <c r="I9" s="8"/>
      <c r="J9" s="158"/>
      <c r="K9" s="2"/>
      <c r="L9" s="158"/>
      <c r="M9" s="158"/>
      <c r="N9" s="158"/>
      <c r="O9" s="4"/>
      <c r="P9" s="811"/>
      <c r="Q9" s="811"/>
      <c r="R9" s="811"/>
      <c r="S9" s="811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45" customHeight="1" thickTop="1" thickBot="1">
      <c r="A10" s="35" t="s">
        <v>5</v>
      </c>
      <c r="B10" s="817" t="s">
        <v>0</v>
      </c>
      <c r="C10" s="818"/>
      <c r="D10" s="818"/>
      <c r="E10" s="818"/>
      <c r="F10" s="28" t="s">
        <v>10</v>
      </c>
      <c r="G10" s="36" t="s">
        <v>4</v>
      </c>
      <c r="H10" s="4"/>
      <c r="I10" s="8"/>
      <c r="J10" s="8"/>
      <c r="K10" s="38"/>
      <c r="L10" s="486"/>
      <c r="M10" s="38"/>
      <c r="N10" s="161"/>
      <c r="O10" s="4"/>
      <c r="P10" s="15"/>
      <c r="Q10" s="16"/>
      <c r="R10" s="16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1" customHeight="1" thickTop="1">
      <c r="A11" s="22">
        <v>1</v>
      </c>
      <c r="B11" s="78" t="s">
        <v>106</v>
      </c>
      <c r="C11" s="79"/>
      <c r="D11" s="46"/>
      <c r="E11" s="46"/>
      <c r="F11" s="81"/>
      <c r="G11" s="19"/>
      <c r="H11" s="4"/>
      <c r="I11" s="8"/>
      <c r="J11" s="8"/>
      <c r="K11" s="38"/>
      <c r="L11" s="809"/>
      <c r="M11" s="809"/>
      <c r="N11" s="485"/>
      <c r="O11" s="4"/>
      <c r="P11" s="485"/>
      <c r="Q11" s="16"/>
      <c r="R11" s="16"/>
      <c r="S11" s="2"/>
      <c r="T11" s="2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8.75" customHeight="1">
      <c r="A12" s="76"/>
      <c r="B12" s="176" t="s">
        <v>107</v>
      </c>
      <c r="C12" s="12"/>
      <c r="D12" s="75"/>
      <c r="E12" s="75"/>
      <c r="F12" s="3">
        <f>ปร.5_สรุปค่าก่อสร้าง!I24</f>
        <v>142005410.61542603</v>
      </c>
      <c r="G12" s="23"/>
      <c r="H12" s="2"/>
      <c r="I12" s="8"/>
      <c r="J12" s="8"/>
      <c r="K12" s="38"/>
      <c r="L12" s="27"/>
      <c r="M12" s="158"/>
      <c r="N12" s="15"/>
      <c r="O12" s="4"/>
      <c r="P12" s="15"/>
      <c r="Q12" s="16"/>
      <c r="R12" s="26"/>
      <c r="S12" s="27"/>
      <c r="T12" s="27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s="172" customFormat="1" ht="18.75" customHeight="1">
      <c r="A13" s="164"/>
      <c r="B13" s="77"/>
      <c r="C13" s="175"/>
      <c r="D13" s="174"/>
      <c r="E13" s="174"/>
      <c r="F13" s="3"/>
      <c r="G13" s="23"/>
      <c r="H13" s="174"/>
      <c r="I13" s="173"/>
      <c r="J13" s="173"/>
      <c r="K13" s="38"/>
      <c r="L13" s="27"/>
      <c r="M13" s="174"/>
      <c r="N13" s="15"/>
      <c r="O13" s="166"/>
      <c r="P13" s="15"/>
      <c r="Q13" s="165"/>
      <c r="R13" s="26"/>
      <c r="S13" s="27"/>
      <c r="T13" s="27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</row>
    <row r="14" spans="1:34" ht="21" customHeight="1">
      <c r="A14" s="24">
        <v>2</v>
      </c>
      <c r="B14" s="808" t="s">
        <v>108</v>
      </c>
      <c r="C14" s="809"/>
      <c r="D14" s="2"/>
      <c r="E14" s="2"/>
      <c r="F14" s="1"/>
      <c r="G14" s="25"/>
      <c r="H14" s="2"/>
      <c r="I14" s="8"/>
      <c r="J14" s="8"/>
      <c r="K14" s="2"/>
      <c r="L14" s="162"/>
      <c r="M14" s="12"/>
      <c r="N14" s="12"/>
      <c r="O14" s="12"/>
      <c r="P14" s="12"/>
      <c r="Q14" s="16"/>
      <c r="R14" s="16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21" customHeight="1">
      <c r="A15" s="24"/>
      <c r="B15" s="8" t="s">
        <v>734</v>
      </c>
      <c r="C15" s="13"/>
      <c r="D15" s="2"/>
      <c r="E15" s="2"/>
      <c r="F15" s="1">
        <f>'แบบแสดงการคำนวณ (พิเศษ)'!G27</f>
        <v>2400500</v>
      </c>
      <c r="G15" s="25"/>
      <c r="H15" s="2"/>
      <c r="I15" s="8"/>
      <c r="J15" s="8"/>
      <c r="K15" s="2"/>
      <c r="L15" s="42"/>
      <c r="M15" s="166"/>
      <c r="N15" s="166"/>
      <c r="O15" s="166"/>
      <c r="P15" s="166"/>
      <c r="Q15" s="16"/>
      <c r="R15" s="16"/>
      <c r="S15" s="4"/>
      <c r="T15" s="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21" customHeight="1" thickBot="1">
      <c r="A16" s="24"/>
      <c r="B16" s="824"/>
      <c r="C16" s="825"/>
      <c r="D16" s="825"/>
      <c r="E16" s="825"/>
      <c r="F16" s="3"/>
      <c r="G16" s="23"/>
      <c r="H16" s="2"/>
      <c r="I16" s="8"/>
      <c r="J16" s="8"/>
      <c r="K16" s="2"/>
      <c r="L16" s="166"/>
      <c r="M16" s="166"/>
      <c r="N16" s="166"/>
      <c r="O16" s="166"/>
      <c r="P16" s="166"/>
      <c r="Q16" s="16"/>
      <c r="R16" s="16"/>
      <c r="S16" s="4"/>
      <c r="T16" s="2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21" customHeight="1" thickTop="1">
      <c r="A17" s="819" t="s">
        <v>14</v>
      </c>
      <c r="B17" s="822" t="s">
        <v>15</v>
      </c>
      <c r="C17" s="823"/>
      <c r="D17" s="823"/>
      <c r="E17" s="823"/>
      <c r="F17" s="43">
        <f>SUM(F11:F16)</f>
        <v>144405910.61542603</v>
      </c>
      <c r="G17" s="815" t="s">
        <v>30</v>
      </c>
      <c r="H17" s="2"/>
      <c r="I17" s="8"/>
      <c r="J17" s="8"/>
      <c r="K17" s="2"/>
      <c r="L17" s="8"/>
      <c r="M17" s="8"/>
      <c r="N17" s="8"/>
      <c r="O17" s="8"/>
      <c r="P17" s="8"/>
      <c r="Q17" s="16"/>
      <c r="R17" s="20"/>
      <c r="S17" s="21"/>
      <c r="T17" s="807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21" customHeight="1">
      <c r="A18" s="820"/>
      <c r="B18" s="826" t="s">
        <v>32</v>
      </c>
      <c r="C18" s="827"/>
      <c r="D18" s="827"/>
      <c r="E18" s="827"/>
      <c r="F18" s="40">
        <f>$F$17</f>
        <v>144405910.61542603</v>
      </c>
      <c r="G18" s="816"/>
      <c r="H18" s="2"/>
      <c r="I18" s="8"/>
      <c r="J18" s="8"/>
      <c r="K18" s="2"/>
      <c r="L18" s="8"/>
      <c r="M18" s="184"/>
      <c r="N18" s="8"/>
      <c r="O18" s="8"/>
      <c r="P18" s="8"/>
      <c r="Q18" s="16"/>
      <c r="R18" s="20"/>
      <c r="S18" s="21"/>
      <c r="T18" s="807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21" customHeight="1" thickBot="1">
      <c r="A19" s="821"/>
      <c r="B19" s="828"/>
      <c r="C19" s="829"/>
      <c r="D19" s="829"/>
      <c r="E19" s="829"/>
      <c r="F19" s="464" t="str">
        <f>BAHTTEXT($F$18)</f>
        <v>หนึ่งร้อยสี่สิบสี่ล้านสี่แสนห้าพันเก้าร้อยสิบบาทหกสิบสองสตางค์</v>
      </c>
      <c r="G19" s="816"/>
      <c r="H19" s="4"/>
      <c r="I19" s="2"/>
      <c r="J19" s="2"/>
      <c r="K19" s="4"/>
      <c r="M19" s="490"/>
      <c r="N19" s="2"/>
      <c r="O19" s="4"/>
      <c r="P19" s="15"/>
      <c r="Q19" s="16"/>
      <c r="R19" s="20"/>
      <c r="S19" s="21"/>
      <c r="T19" s="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21" customHeight="1" thickTop="1">
      <c r="A20" s="45"/>
      <c r="B20" s="45"/>
      <c r="C20" s="45"/>
      <c r="D20" s="45"/>
      <c r="E20" s="45"/>
      <c r="F20" s="45"/>
      <c r="G20" s="45"/>
      <c r="H20" s="4"/>
      <c r="I20" s="2"/>
      <c r="J20" s="2"/>
      <c r="L20" s="487"/>
      <c r="M20" s="488"/>
      <c r="N20" s="2"/>
      <c r="O20" s="2"/>
      <c r="P20" s="2"/>
      <c r="Q20" s="812"/>
      <c r="R20" s="812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21" customHeight="1"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s="172" customFormat="1" ht="21" customHeight="1"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</row>
    <row r="23" spans="1:34" s="172" customFormat="1" ht="21" customHeight="1">
      <c r="B23" s="673" t="s">
        <v>741</v>
      </c>
      <c r="C23" s="673"/>
      <c r="D23" s="673"/>
      <c r="E23" s="673"/>
      <c r="F23" s="661" t="s">
        <v>742</v>
      </c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</row>
    <row r="24" spans="1:34" s="172" customFormat="1" ht="21" customHeight="1">
      <c r="B24" s="813" t="s">
        <v>743</v>
      </c>
      <c r="C24" s="813"/>
      <c r="D24" s="813"/>
      <c r="F24" s="163" t="s">
        <v>744</v>
      </c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</row>
    <row r="25" spans="1:34" s="172" customFormat="1" ht="21" customHeight="1">
      <c r="B25" s="813" t="s">
        <v>745</v>
      </c>
      <c r="C25" s="813"/>
      <c r="D25" s="813"/>
      <c r="F25" s="661" t="s">
        <v>746</v>
      </c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</row>
    <row r="26" spans="1:34" s="172" customFormat="1" ht="24" customHeight="1">
      <c r="F26" s="661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</row>
    <row r="27" spans="1:34" s="172" customFormat="1" ht="21" customHeight="1">
      <c r="B27" s="172" t="s">
        <v>742</v>
      </c>
      <c r="F27" s="661" t="s">
        <v>742</v>
      </c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</row>
    <row r="28" spans="1:34" s="172" customFormat="1" ht="21" customHeight="1">
      <c r="B28" s="813" t="s">
        <v>747</v>
      </c>
      <c r="C28" s="813"/>
      <c r="D28" s="813"/>
      <c r="F28" s="661" t="s">
        <v>748</v>
      </c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</row>
    <row r="29" spans="1:34" s="172" customFormat="1" ht="21" customHeight="1">
      <c r="B29" s="813" t="s">
        <v>749</v>
      </c>
      <c r="C29" s="813"/>
      <c r="D29" s="813"/>
      <c r="F29" s="661" t="s">
        <v>750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</row>
    <row r="30" spans="1:34" s="172" customFormat="1" ht="24" customHeight="1">
      <c r="F30" s="661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</row>
    <row r="31" spans="1:34" s="172" customFormat="1" ht="21" customHeight="1">
      <c r="B31" s="172" t="s">
        <v>742</v>
      </c>
      <c r="F31" s="661" t="s">
        <v>742</v>
      </c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</row>
    <row r="32" spans="1:34" s="172" customFormat="1" ht="21" customHeight="1">
      <c r="B32" s="813" t="s">
        <v>751</v>
      </c>
      <c r="C32" s="813"/>
      <c r="D32" s="813"/>
      <c r="F32" s="661" t="s">
        <v>752</v>
      </c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</row>
    <row r="33" spans="1:34" s="172" customFormat="1" ht="21" customHeight="1">
      <c r="B33" s="813" t="s">
        <v>753</v>
      </c>
      <c r="C33" s="813"/>
      <c r="D33" s="813"/>
      <c r="F33" s="661" t="s">
        <v>754</v>
      </c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</row>
    <row r="34" spans="1:34" s="172" customFormat="1" ht="24" customHeight="1">
      <c r="F34" s="661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</row>
    <row r="35" spans="1:34" s="172" customFormat="1" ht="21" customHeight="1">
      <c r="B35" s="172" t="s">
        <v>742</v>
      </c>
      <c r="F35" s="661" t="s">
        <v>755</v>
      </c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</row>
    <row r="36" spans="1:34" s="172" customFormat="1" ht="21" customHeight="1">
      <c r="B36" s="813" t="s">
        <v>756</v>
      </c>
      <c r="C36" s="813"/>
      <c r="D36" s="813"/>
      <c r="F36" s="661" t="s">
        <v>757</v>
      </c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</row>
    <row r="37" spans="1:34" s="172" customFormat="1" ht="21" customHeight="1">
      <c r="B37" s="813" t="s">
        <v>758</v>
      </c>
      <c r="C37" s="813"/>
      <c r="D37" s="813"/>
      <c r="F37" s="661" t="s">
        <v>759</v>
      </c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</row>
    <row r="38" spans="1:34" s="172" customFormat="1" ht="21" customHeight="1"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</row>
    <row r="39" spans="1:34" s="172" customFormat="1" ht="21" customHeight="1"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</row>
    <row r="40" spans="1:34" s="172" customFormat="1" ht="21" customHeight="1"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</row>
    <row r="41" spans="1:34" s="172" customFormat="1" ht="21" customHeight="1"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</row>
    <row r="42" spans="1:34" s="172" customFormat="1" ht="21" customHeight="1">
      <c r="A42" s="683" t="s">
        <v>708</v>
      </c>
      <c r="B42" s="671"/>
      <c r="C42" s="212"/>
      <c r="D42" s="259"/>
      <c r="E42" s="212"/>
      <c r="F42" s="212"/>
      <c r="G42" s="212"/>
      <c r="H42" s="166"/>
      <c r="I42" s="179"/>
      <c r="J42" s="179"/>
      <c r="K42" s="166"/>
      <c r="L42" s="179"/>
      <c r="M42" s="166"/>
      <c r="N42" s="166"/>
      <c r="O42" s="166"/>
      <c r="P42" s="166"/>
      <c r="Q42" s="38"/>
      <c r="R42" s="179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</row>
    <row r="43" spans="1:34" s="172" customFormat="1" ht="21" customHeight="1">
      <c r="A43" s="258" t="s">
        <v>709</v>
      </c>
      <c r="B43" s="671"/>
      <c r="C43" s="212"/>
      <c r="D43" s="259"/>
      <c r="E43" s="212"/>
      <c r="F43" s="212"/>
      <c r="G43" s="212"/>
      <c r="H43" s="166"/>
      <c r="I43" s="179"/>
      <c r="J43" s="179"/>
      <c r="K43" s="166"/>
      <c r="L43" s="179"/>
      <c r="M43" s="166"/>
      <c r="N43" s="166"/>
      <c r="O43" s="166"/>
      <c r="P43" s="166"/>
      <c r="Q43" s="38"/>
      <c r="R43" s="179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</row>
    <row r="44" spans="1:34" s="172" customFormat="1" ht="21" customHeight="1">
      <c r="A44" s="258" t="s">
        <v>710</v>
      </c>
      <c r="B44" s="671"/>
      <c r="C44" s="212"/>
      <c r="D44" s="259"/>
      <c r="E44" s="212"/>
      <c r="F44" s="212"/>
      <c r="G44" s="212"/>
      <c r="H44" s="166"/>
      <c r="I44" s="179"/>
      <c r="J44" s="179"/>
      <c r="K44" s="166"/>
      <c r="L44" s="166"/>
      <c r="M44" s="179"/>
      <c r="N44" s="179"/>
      <c r="O44" s="179"/>
      <c r="P44" s="179"/>
      <c r="Q44" s="806"/>
      <c r="R44" s="80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</row>
    <row r="45" spans="1:34" s="172" customFormat="1" ht="21" customHeight="1">
      <c r="A45" s="258" t="s">
        <v>711</v>
      </c>
      <c r="B45" s="671"/>
      <c r="C45" s="212"/>
      <c r="D45" s="259"/>
      <c r="E45" s="212"/>
      <c r="F45" s="212"/>
      <c r="G45" s="212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</row>
    <row r="46" spans="1:34" s="172" customFormat="1" ht="21" customHeight="1">
      <c r="A46" s="169"/>
      <c r="B46" s="169"/>
      <c r="C46" s="169"/>
      <c r="D46" s="169"/>
      <c r="E46" s="169"/>
      <c r="F46" s="169"/>
      <c r="G46" s="169"/>
    </row>
    <row r="47" spans="1:34" s="172" customFormat="1" ht="21" customHeight="1"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</row>
    <row r="48" spans="1:34" s="172" customFormat="1" ht="21" customHeight="1"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</row>
  </sheetData>
  <mergeCells count="24">
    <mergeCell ref="A1:F1"/>
    <mergeCell ref="G1:H1"/>
    <mergeCell ref="G17:G19"/>
    <mergeCell ref="B10:E10"/>
    <mergeCell ref="A17:A19"/>
    <mergeCell ref="B17:E17"/>
    <mergeCell ref="B16:E16"/>
    <mergeCell ref="B18:E19"/>
    <mergeCell ref="Q44:R44"/>
    <mergeCell ref="T17:T18"/>
    <mergeCell ref="B14:C14"/>
    <mergeCell ref="Q6:R7"/>
    <mergeCell ref="P8:S9"/>
    <mergeCell ref="L11:M11"/>
    <mergeCell ref="O6:P6"/>
    <mergeCell ref="Q20:R20"/>
    <mergeCell ref="B24:D24"/>
    <mergeCell ref="B25:D25"/>
    <mergeCell ref="B28:D28"/>
    <mergeCell ref="B29:D29"/>
    <mergeCell ref="B32:D32"/>
    <mergeCell ref="B33:D33"/>
    <mergeCell ref="B36:D36"/>
    <mergeCell ref="B37:D37"/>
  </mergeCells>
  <phoneticPr fontId="2" type="noConversion"/>
  <printOptions horizontalCentered="1"/>
  <pageMargins left="0.78740157480314965" right="0.19685039370078741" top="0.59055118110236227" bottom="0.19685039370078741" header="0.31496062992125984" footer="0.31496062992125984"/>
  <pageSetup paperSize="9" scale="75" orientation="portrait" r:id="rId1"/>
  <headerFooter>
    <oddFooter>&amp;C&amp;"TH SarabunPSK,Regular"&amp;14&amp;A&amp;R&amp;"TH SarabunPSK,Regular"&amp;14Page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50"/>
  <sheetViews>
    <sheetView view="pageBreakPreview" zoomScale="80" zoomScaleSheetLayoutView="80" workbookViewId="0">
      <selection activeCell="N21" sqref="N21"/>
    </sheetView>
  </sheetViews>
  <sheetFormatPr defaultColWidth="9" defaultRowHeight="21"/>
  <cols>
    <col min="1" max="1" width="8.125" style="212" customWidth="1"/>
    <col min="2" max="2" width="14.375" style="212" customWidth="1"/>
    <col min="3" max="3" width="13.25" style="212" customWidth="1"/>
    <col min="4" max="4" width="7.25" style="212" customWidth="1"/>
    <col min="5" max="5" width="12.125" style="212" customWidth="1"/>
    <col min="6" max="6" width="11.125" style="212" customWidth="1"/>
    <col min="7" max="7" width="11.75" style="212" customWidth="1"/>
    <col min="8" max="8" width="12.625" style="212" customWidth="1"/>
    <col min="9" max="9" width="22.75" style="212" customWidth="1"/>
    <col min="10" max="10" width="14.5" style="212" customWidth="1"/>
    <col min="11" max="11" width="1.25" style="212" customWidth="1"/>
    <col min="12" max="12" width="9" style="212"/>
    <col min="13" max="13" width="14.375" style="212" bestFit="1" customWidth="1"/>
    <col min="14" max="14" width="19.625" style="212" customWidth="1"/>
    <col min="15" max="19" width="9" style="212"/>
    <col min="20" max="20" width="8.25" style="212" customWidth="1"/>
    <col min="21" max="22" width="15.625" style="212" customWidth="1"/>
    <col min="23" max="23" width="15.875" style="212" customWidth="1"/>
    <col min="24" max="16384" width="9" style="212"/>
  </cols>
  <sheetData>
    <row r="1" spans="1:37" ht="21" customHeight="1">
      <c r="A1" s="851" t="s">
        <v>16</v>
      </c>
      <c r="B1" s="851"/>
      <c r="C1" s="851"/>
      <c r="D1" s="851"/>
      <c r="E1" s="851"/>
      <c r="F1" s="851"/>
      <c r="G1" s="851"/>
      <c r="H1" s="851"/>
      <c r="I1" s="851"/>
      <c r="J1" s="220" t="s">
        <v>779</v>
      </c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636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</row>
    <row r="2" spans="1:37" ht="21" customHeight="1">
      <c r="A2" s="258" t="s">
        <v>11</v>
      </c>
      <c r="K2" s="637"/>
      <c r="L2" s="637"/>
      <c r="M2" s="637"/>
      <c r="N2" s="637"/>
      <c r="O2" s="637"/>
      <c r="P2" s="637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</row>
    <row r="3" spans="1:37" ht="21" customHeight="1">
      <c r="A3" s="212" t="s">
        <v>701</v>
      </c>
      <c r="C3" s="212" t="str">
        <f>ปร.6_สรุปราคากลางงานก่อสร้าง!$C$3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</row>
    <row r="4" spans="1:37" ht="21" customHeight="1">
      <c r="A4" s="212" t="s">
        <v>702</v>
      </c>
      <c r="C4" s="212" t="str">
        <f>ปร.6_สรุปราคากลางงานก่อสร้าง!$C$4</f>
        <v>องค์การเภสัชกรรม (ธัญบุรี)</v>
      </c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</row>
    <row r="5" spans="1:37" ht="21" customHeight="1">
      <c r="A5" s="212" t="s">
        <v>703</v>
      </c>
      <c r="C5" s="212" t="str">
        <f>ปร.6_สรุปราคากลางงานก่อสร้าง!$C$5</f>
        <v>โรงงานผลิตยารังสิต องค์การเภสัชกรรม (ธัญบุรี)</v>
      </c>
      <c r="K5" s="221"/>
      <c r="L5" s="221"/>
      <c r="M5" s="221"/>
      <c r="N5" s="221"/>
      <c r="O5" s="221"/>
      <c r="P5" s="221"/>
      <c r="Q5" s="636"/>
      <c r="R5" s="617"/>
      <c r="S5" s="617"/>
      <c r="T5" s="617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</row>
    <row r="6" spans="1:37" ht="21" customHeight="1">
      <c r="A6" s="212" t="s">
        <v>704</v>
      </c>
      <c r="C6" s="857" t="s">
        <v>705</v>
      </c>
      <c r="D6" s="857"/>
      <c r="E6" s="857"/>
      <c r="F6" s="857"/>
      <c r="G6" s="857"/>
      <c r="H6" s="857"/>
      <c r="I6" s="857"/>
      <c r="J6" s="221"/>
      <c r="K6" s="617"/>
      <c r="L6" s="617"/>
      <c r="M6" s="617"/>
      <c r="N6" s="617"/>
      <c r="O6" s="617"/>
      <c r="P6" s="841"/>
      <c r="Q6" s="841"/>
      <c r="R6" s="841"/>
      <c r="S6" s="841"/>
      <c r="T6" s="841"/>
      <c r="U6" s="841"/>
      <c r="V6" s="617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</row>
    <row r="7" spans="1:37" ht="21" customHeight="1">
      <c r="A7" s="212" t="s">
        <v>706</v>
      </c>
      <c r="C7" s="638" t="str">
        <f>ปร.6_สรุปราคากลางงานก่อสร้าง!C7</f>
        <v>01-21-AT00-001</v>
      </c>
      <c r="G7" s="258"/>
      <c r="H7" s="258"/>
      <c r="J7" s="221"/>
      <c r="K7" s="617"/>
      <c r="L7" s="617"/>
      <c r="M7" s="617"/>
      <c r="N7" s="617"/>
      <c r="O7" s="617"/>
      <c r="P7" s="617"/>
      <c r="Q7" s="617"/>
      <c r="R7" s="617"/>
      <c r="S7" s="617"/>
      <c r="T7" s="841"/>
      <c r="U7" s="841"/>
      <c r="V7" s="617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</row>
    <row r="8" spans="1:37" ht="21" customHeight="1">
      <c r="A8" s="212" t="s">
        <v>707</v>
      </c>
      <c r="C8" s="212" t="s">
        <v>23</v>
      </c>
      <c r="D8" s="639" t="s">
        <v>1</v>
      </c>
      <c r="E8" s="261">
        <v>56</v>
      </c>
      <c r="F8" s="212" t="s">
        <v>12</v>
      </c>
      <c r="J8" s="221"/>
      <c r="K8" s="640"/>
      <c r="L8" s="641"/>
      <c r="M8" s="641"/>
      <c r="N8" s="221"/>
      <c r="O8" s="221"/>
      <c r="P8" s="221"/>
      <c r="Q8" s="221"/>
      <c r="R8" s="221"/>
      <c r="S8" s="842"/>
      <c r="T8" s="842"/>
      <c r="U8" s="842"/>
      <c r="V8" s="842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</row>
    <row r="9" spans="1:37" ht="21" customHeight="1" thickBot="1">
      <c r="A9" s="641" t="s">
        <v>27</v>
      </c>
      <c r="B9" s="617">
        <f>ปร.6_สรุปราคากลางงานก่อสร้าง!$B$9</f>
        <v>20</v>
      </c>
      <c r="C9" s="640" t="s">
        <v>25</v>
      </c>
      <c r="D9" s="636" t="str">
        <f>ปร.6_สรุปราคากลางงานก่อสร้าง!$D$9</f>
        <v>มกราคม</v>
      </c>
      <c r="E9" s="642" t="s">
        <v>26</v>
      </c>
      <c r="F9" s="617">
        <f>ปร.6_สรุปราคากลางงานก่อสร้าง!$F$9</f>
        <v>2565</v>
      </c>
      <c r="G9" s="221"/>
      <c r="H9" s="221"/>
      <c r="J9" s="221"/>
      <c r="K9" s="640"/>
      <c r="L9" s="641"/>
      <c r="M9" s="641"/>
      <c r="N9" s="221"/>
      <c r="O9" s="221"/>
      <c r="P9" s="221"/>
      <c r="Q9" s="221"/>
      <c r="R9" s="221"/>
      <c r="S9" s="842"/>
      <c r="T9" s="842"/>
      <c r="U9" s="842"/>
      <c r="V9" s="842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</row>
    <row r="10" spans="1:37" ht="35.1" customHeight="1" thickBot="1">
      <c r="A10" s="700" t="s">
        <v>5</v>
      </c>
      <c r="B10" s="854" t="s">
        <v>0</v>
      </c>
      <c r="C10" s="855"/>
      <c r="D10" s="855"/>
      <c r="E10" s="856"/>
      <c r="F10" s="854" t="s">
        <v>13</v>
      </c>
      <c r="G10" s="856"/>
      <c r="H10" s="701" t="s">
        <v>42</v>
      </c>
      <c r="I10" s="702" t="s">
        <v>10</v>
      </c>
      <c r="J10" s="703" t="s">
        <v>4</v>
      </c>
      <c r="K10" s="221"/>
      <c r="L10" s="637"/>
      <c r="M10" s="637"/>
      <c r="N10" s="617"/>
      <c r="O10" s="617"/>
      <c r="P10" s="221"/>
      <c r="Q10" s="643"/>
      <c r="R10" s="221"/>
      <c r="S10" s="643"/>
      <c r="T10" s="644"/>
      <c r="U10" s="644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</row>
    <row r="11" spans="1:37" ht="21" customHeight="1" thickTop="1">
      <c r="A11" s="704">
        <v>1</v>
      </c>
      <c r="B11" s="832" t="s">
        <v>103</v>
      </c>
      <c r="C11" s="833"/>
      <c r="D11" s="833"/>
      <c r="E11" s="834"/>
      <c r="F11" s="849">
        <f>'แบบ ปร.4 งานสถาปัตยกรรม '!G110</f>
        <v>17650932.013099998</v>
      </c>
      <c r="G11" s="850"/>
      <c r="H11" s="267"/>
      <c r="I11" s="668"/>
      <c r="J11" s="705"/>
      <c r="K11" s="221"/>
      <c r="L11" s="637"/>
      <c r="M11" s="643"/>
      <c r="N11" s="644"/>
      <c r="O11" s="833"/>
      <c r="P11" s="833"/>
      <c r="Q11" s="643"/>
      <c r="R11" s="221"/>
      <c r="S11" s="643"/>
      <c r="T11" s="644"/>
      <c r="U11" s="644"/>
      <c r="V11" s="617"/>
      <c r="W11" s="617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</row>
    <row r="12" spans="1:37" ht="21" customHeight="1">
      <c r="A12" s="704">
        <v>2</v>
      </c>
      <c r="B12" s="664" t="s">
        <v>43</v>
      </c>
      <c r="C12" s="665"/>
      <c r="D12" s="665"/>
      <c r="E12" s="666"/>
      <c r="F12" s="849">
        <f>'แบบ ปร.4 งานโครงสร้าง-โยธา '!G176</f>
        <v>77083346.305800006</v>
      </c>
      <c r="G12" s="850"/>
      <c r="H12" s="267"/>
      <c r="I12" s="668"/>
      <c r="J12" s="705"/>
      <c r="K12" s="221"/>
      <c r="L12" s="637"/>
      <c r="M12" s="637"/>
      <c r="N12" s="644"/>
      <c r="O12" s="645"/>
      <c r="P12" s="645"/>
      <c r="Q12" s="643"/>
      <c r="R12" s="221"/>
      <c r="S12" s="643"/>
      <c r="T12" s="644"/>
      <c r="U12" s="644"/>
      <c r="V12" s="617"/>
      <c r="W12" s="617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</row>
    <row r="13" spans="1:37" ht="21" customHeight="1">
      <c r="A13" s="704">
        <v>3</v>
      </c>
      <c r="B13" s="832" t="s">
        <v>206</v>
      </c>
      <c r="C13" s="833"/>
      <c r="D13" s="833"/>
      <c r="E13" s="834"/>
      <c r="F13" s="849">
        <f>'แบบ ปร.4 งานระบบอากาศ'!G63</f>
        <v>697090</v>
      </c>
      <c r="G13" s="850"/>
      <c r="H13" s="267"/>
      <c r="I13" s="668"/>
      <c r="J13" s="705"/>
      <c r="K13" s="221"/>
      <c r="L13" s="637"/>
      <c r="M13" s="637"/>
      <c r="N13" s="644"/>
      <c r="O13" s="645"/>
      <c r="P13" s="645"/>
      <c r="Q13" s="643"/>
      <c r="R13" s="221"/>
      <c r="S13" s="643"/>
      <c r="T13" s="644"/>
      <c r="U13" s="644"/>
      <c r="V13" s="617"/>
      <c r="W13" s="617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</row>
    <row r="14" spans="1:37" ht="21" customHeight="1">
      <c r="A14" s="704">
        <v>4</v>
      </c>
      <c r="B14" s="832" t="s">
        <v>112</v>
      </c>
      <c r="C14" s="833"/>
      <c r="D14" s="833"/>
      <c r="E14" s="834"/>
      <c r="F14" s="849">
        <f>'แบบ ปร.4 งานระบบไฟฟ้า-สื่อสาร'!G298</f>
        <v>10408016</v>
      </c>
      <c r="G14" s="850"/>
      <c r="H14" s="267"/>
      <c r="I14" s="668"/>
      <c r="J14" s="705"/>
      <c r="K14" s="221"/>
      <c r="L14" s="637"/>
      <c r="M14" s="646"/>
      <c r="N14" s="644"/>
      <c r="O14" s="645"/>
      <c r="P14" s="645"/>
      <c r="Q14" s="643"/>
      <c r="R14" s="221"/>
      <c r="S14" s="643"/>
      <c r="T14" s="644"/>
      <c r="U14" s="644"/>
      <c r="V14" s="617"/>
      <c r="W14" s="617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</row>
    <row r="15" spans="1:37" ht="21" customHeight="1">
      <c r="A15" s="704">
        <v>5</v>
      </c>
      <c r="B15" s="832" t="s">
        <v>104</v>
      </c>
      <c r="C15" s="833"/>
      <c r="D15" s="833"/>
      <c r="E15" s="834"/>
      <c r="F15" s="849">
        <f>'แบบ ปร.4 งานระบบสุขาภิบาล'!G173</f>
        <v>8087117</v>
      </c>
      <c r="G15" s="850"/>
      <c r="H15" s="267"/>
      <c r="I15" s="668"/>
      <c r="J15" s="705"/>
      <c r="K15" s="221"/>
      <c r="L15" s="637"/>
      <c r="M15" s="637"/>
      <c r="N15" s="644"/>
      <c r="O15" s="645"/>
      <c r="P15" s="645"/>
      <c r="Q15" s="643"/>
      <c r="R15" s="221"/>
      <c r="S15" s="643"/>
      <c r="T15" s="644"/>
      <c r="U15" s="644"/>
      <c r="V15" s="617"/>
      <c r="W15" s="617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</row>
    <row r="16" spans="1:37" ht="21" customHeight="1">
      <c r="A16" s="704">
        <v>6</v>
      </c>
      <c r="B16" s="832" t="s">
        <v>214</v>
      </c>
      <c r="C16" s="833"/>
      <c r="D16" s="833"/>
      <c r="E16" s="834"/>
      <c r="F16" s="849">
        <f>'แบบ ปร.4 งานระบบป้องกันอัคคีภัย'!G90</f>
        <v>4956220</v>
      </c>
      <c r="G16" s="850"/>
      <c r="H16" s="267"/>
      <c r="I16" s="668"/>
      <c r="J16" s="705"/>
      <c r="K16" s="221"/>
      <c r="L16" s="637"/>
      <c r="M16" s="637"/>
      <c r="N16" s="644"/>
      <c r="O16" s="645"/>
      <c r="P16" s="645"/>
      <c r="Q16" s="643"/>
      <c r="R16" s="221"/>
      <c r="S16" s="643"/>
      <c r="T16" s="644"/>
      <c r="U16" s="644"/>
      <c r="V16" s="617"/>
      <c r="W16" s="617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</row>
    <row r="17" spans="1:37" ht="21" customHeight="1">
      <c r="A17" s="704"/>
      <c r="B17" s="832" t="s">
        <v>700</v>
      </c>
      <c r="C17" s="833"/>
      <c r="D17" s="833"/>
      <c r="E17" s="834"/>
      <c r="F17" s="852">
        <f>SUM(F11:G16)</f>
        <v>118882721.3189</v>
      </c>
      <c r="G17" s="853"/>
      <c r="H17" s="647">
        <f>'PF ล่วงหน้า 15'!H3</f>
        <v>1.1944999999999999</v>
      </c>
      <c r="I17" s="670">
        <f>F17*H17</f>
        <v>142005410.61542603</v>
      </c>
      <c r="J17" s="705"/>
      <c r="K17" s="221"/>
      <c r="L17" s="637"/>
      <c r="M17" s="646"/>
      <c r="N17" s="644"/>
      <c r="O17" s="645"/>
      <c r="P17" s="645"/>
      <c r="Q17" s="643"/>
      <c r="R17" s="221"/>
      <c r="S17" s="643"/>
      <c r="T17" s="644"/>
      <c r="U17" s="644"/>
      <c r="V17" s="617"/>
      <c r="W17" s="617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</row>
    <row r="18" spans="1:37" ht="21" customHeight="1">
      <c r="A18" s="704"/>
      <c r="B18" s="664"/>
      <c r="C18" s="665"/>
      <c r="D18" s="665"/>
      <c r="E18" s="666"/>
      <c r="F18" s="849"/>
      <c r="G18" s="850"/>
      <c r="H18" s="267"/>
      <c r="I18" s="668"/>
      <c r="J18" s="705"/>
      <c r="K18" s="221"/>
      <c r="L18" s="637"/>
      <c r="M18" s="637"/>
      <c r="N18" s="617"/>
      <c r="O18" s="645"/>
      <c r="P18" s="645"/>
      <c r="Q18" s="643"/>
      <c r="R18" s="221"/>
      <c r="S18" s="643"/>
      <c r="T18" s="644"/>
      <c r="U18" s="644"/>
      <c r="V18" s="617"/>
      <c r="W18" s="617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</row>
    <row r="19" spans="1:37" ht="21" customHeight="1">
      <c r="A19" s="706"/>
      <c r="B19" s="846" t="s">
        <v>28</v>
      </c>
      <c r="C19" s="847"/>
      <c r="D19" s="847"/>
      <c r="E19" s="848"/>
      <c r="F19" s="668"/>
      <c r="G19" s="669"/>
      <c r="H19" s="267"/>
      <c r="I19" s="668"/>
      <c r="J19" s="707"/>
      <c r="K19" s="221"/>
      <c r="L19" s="637"/>
      <c r="M19" s="637"/>
      <c r="N19" s="267"/>
      <c r="O19" s="645"/>
      <c r="P19" s="645"/>
      <c r="Q19" s="643"/>
      <c r="R19" s="221"/>
      <c r="S19" s="643"/>
      <c r="T19" s="644"/>
      <c r="U19" s="644"/>
      <c r="V19" s="617"/>
      <c r="W19" s="617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</row>
    <row r="20" spans="1:37" ht="21" customHeight="1">
      <c r="A20" s="706"/>
      <c r="B20" s="843" t="s">
        <v>646</v>
      </c>
      <c r="C20" s="844"/>
      <c r="D20" s="844"/>
      <c r="E20" s="845"/>
      <c r="F20" s="668"/>
      <c r="G20" s="669"/>
      <c r="H20" s="267"/>
      <c r="I20" s="668"/>
      <c r="J20" s="707"/>
      <c r="K20" s="221"/>
      <c r="L20" s="637"/>
      <c r="M20" s="637"/>
      <c r="N20" s="267"/>
      <c r="O20" s="645"/>
      <c r="P20" s="645"/>
      <c r="Q20" s="643"/>
      <c r="R20" s="221"/>
      <c r="S20" s="643"/>
      <c r="T20" s="644"/>
      <c r="U20" s="644"/>
      <c r="V20" s="617"/>
      <c r="W20" s="617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</row>
    <row r="21" spans="1:37" ht="21" customHeight="1">
      <c r="A21" s="706"/>
      <c r="B21" s="838" t="s">
        <v>99</v>
      </c>
      <c r="C21" s="839"/>
      <c r="D21" s="839"/>
      <c r="E21" s="840"/>
      <c r="F21" s="668"/>
      <c r="G21" s="669"/>
      <c r="H21" s="267"/>
      <c r="I21" s="668"/>
      <c r="J21" s="707"/>
      <c r="K21" s="221"/>
      <c r="L21" s="637"/>
      <c r="M21" s="637"/>
      <c r="N21" s="267"/>
      <c r="O21" s="645"/>
      <c r="P21" s="645"/>
      <c r="Q21" s="643"/>
      <c r="R21" s="221"/>
      <c r="S21" s="643"/>
      <c r="T21" s="644"/>
      <c r="U21" s="644"/>
      <c r="V21" s="617"/>
      <c r="W21" s="617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</row>
    <row r="22" spans="1:37" ht="21" customHeight="1">
      <c r="A22" s="706"/>
      <c r="B22" s="838" t="s">
        <v>180</v>
      </c>
      <c r="C22" s="839"/>
      <c r="D22" s="839"/>
      <c r="E22" s="840"/>
      <c r="F22" s="668"/>
      <c r="G22" s="669"/>
      <c r="H22" s="267"/>
      <c r="I22" s="668"/>
      <c r="J22" s="707"/>
      <c r="K22" s="221"/>
      <c r="L22" s="637"/>
      <c r="M22" s="637"/>
      <c r="N22" s="267"/>
      <c r="O22" s="645"/>
      <c r="P22" s="645"/>
      <c r="Q22" s="643"/>
      <c r="R22" s="221"/>
      <c r="S22" s="643"/>
      <c r="T22" s="644"/>
      <c r="U22" s="644"/>
      <c r="V22" s="617"/>
      <c r="W22" s="617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</row>
    <row r="23" spans="1:37" ht="21" customHeight="1" thickBot="1">
      <c r="A23" s="708"/>
      <c r="B23" s="835" t="s">
        <v>100</v>
      </c>
      <c r="C23" s="836"/>
      <c r="D23" s="836"/>
      <c r="E23" s="837"/>
      <c r="F23" s="709"/>
      <c r="G23" s="710"/>
      <c r="H23" s="711"/>
      <c r="I23" s="709"/>
      <c r="J23" s="712"/>
      <c r="K23" s="221"/>
      <c r="L23" s="637"/>
      <c r="M23" s="637"/>
      <c r="N23" s="267"/>
      <c r="O23" s="645"/>
      <c r="P23" s="645"/>
      <c r="Q23" s="643"/>
      <c r="R23" s="221"/>
      <c r="S23" s="643"/>
      <c r="T23" s="644"/>
      <c r="U23" s="644"/>
      <c r="V23" s="617"/>
      <c r="W23" s="617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</row>
    <row r="24" spans="1:37" ht="21" customHeight="1" thickBot="1">
      <c r="A24" s="667"/>
      <c r="B24" s="221"/>
      <c r="C24" s="221"/>
      <c r="D24" s="221"/>
      <c r="E24" s="221"/>
      <c r="F24" s="221"/>
      <c r="G24" s="640" t="s">
        <v>29</v>
      </c>
      <c r="H24" s="640"/>
      <c r="I24" s="699">
        <f>SUM(I11:I23)</f>
        <v>142005410.61542603</v>
      </c>
      <c r="J24" s="640" t="s">
        <v>30</v>
      </c>
      <c r="K24" s="221"/>
      <c r="L24" s="637"/>
      <c r="M24" s="637"/>
      <c r="N24" s="617"/>
      <c r="O24" s="645"/>
      <c r="P24" s="645"/>
      <c r="Q24" s="643"/>
      <c r="R24" s="221"/>
      <c r="S24" s="643"/>
      <c r="T24" s="644"/>
      <c r="U24" s="644"/>
      <c r="V24" s="617"/>
      <c r="W24" s="617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</row>
    <row r="25" spans="1:37" ht="21" customHeight="1" thickTop="1">
      <c r="A25" s="617"/>
      <c r="B25" s="617"/>
      <c r="C25" s="617"/>
      <c r="D25" s="640"/>
      <c r="E25" s="640"/>
      <c r="F25" s="640"/>
      <c r="G25" s="640"/>
      <c r="H25" s="640"/>
      <c r="I25" s="221"/>
      <c r="J25" s="221"/>
      <c r="K25" s="221"/>
      <c r="L25" s="637"/>
      <c r="M25" s="637"/>
      <c r="N25" s="617"/>
      <c r="O25" s="645"/>
      <c r="P25" s="645"/>
      <c r="Q25" s="643"/>
      <c r="R25" s="221"/>
      <c r="S25" s="643"/>
      <c r="T25" s="644"/>
      <c r="U25" s="644"/>
      <c r="V25" s="617"/>
      <c r="W25" s="617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</row>
    <row r="26" spans="1:37" ht="31.5" customHeight="1">
      <c r="K26" s="221"/>
      <c r="L26" s="637"/>
      <c r="M26" s="648"/>
      <c r="N26" s="617"/>
      <c r="O26" s="645"/>
      <c r="P26" s="645"/>
      <c r="Q26" s="643"/>
      <c r="R26" s="221"/>
      <c r="S26" s="643"/>
      <c r="T26" s="644"/>
      <c r="U26" s="644"/>
      <c r="V26" s="617"/>
      <c r="W26" s="617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</row>
    <row r="27" spans="1:37" ht="21" customHeight="1">
      <c r="B27" s="212" t="s">
        <v>741</v>
      </c>
      <c r="G27" s="830" t="s">
        <v>742</v>
      </c>
      <c r="H27" s="830"/>
      <c r="I27" s="830"/>
      <c r="K27" s="221"/>
      <c r="L27" s="637"/>
      <c r="M27" s="648"/>
      <c r="N27" s="617"/>
      <c r="O27" s="645"/>
      <c r="P27" s="645"/>
      <c r="Q27" s="643"/>
      <c r="R27" s="221"/>
      <c r="S27" s="643"/>
      <c r="T27" s="644"/>
      <c r="U27" s="644"/>
      <c r="V27" s="617"/>
      <c r="W27" s="617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</row>
    <row r="28" spans="1:37" ht="21" customHeight="1">
      <c r="B28" s="830" t="s">
        <v>743</v>
      </c>
      <c r="C28" s="830"/>
      <c r="D28" s="830"/>
      <c r="G28" s="830" t="s">
        <v>744</v>
      </c>
      <c r="H28" s="830"/>
      <c r="I28" s="830"/>
      <c r="K28" s="221"/>
      <c r="L28" s="637"/>
      <c r="M28" s="648"/>
      <c r="N28" s="617"/>
      <c r="O28" s="645"/>
      <c r="P28" s="645"/>
      <c r="Q28" s="643"/>
      <c r="R28" s="221"/>
      <c r="S28" s="643"/>
      <c r="T28" s="644"/>
      <c r="U28" s="644"/>
      <c r="V28" s="617"/>
      <c r="W28" s="617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</row>
    <row r="29" spans="1:37" ht="21" customHeight="1">
      <c r="B29" s="830" t="s">
        <v>745</v>
      </c>
      <c r="C29" s="830"/>
      <c r="D29" s="830"/>
      <c r="G29" s="830" t="s">
        <v>746</v>
      </c>
      <c r="H29" s="830"/>
      <c r="I29" s="830"/>
      <c r="K29" s="221"/>
      <c r="L29" s="637"/>
      <c r="M29" s="648"/>
      <c r="N29" s="617"/>
      <c r="O29" s="645"/>
      <c r="P29" s="645"/>
      <c r="Q29" s="643"/>
      <c r="R29" s="221"/>
      <c r="S29" s="643"/>
      <c r="T29" s="644"/>
      <c r="U29" s="644"/>
      <c r="V29" s="617"/>
      <c r="W29" s="617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</row>
    <row r="30" spans="1:37" ht="24" customHeight="1">
      <c r="K30" s="221"/>
      <c r="L30" s="637"/>
      <c r="M30" s="648"/>
      <c r="N30" s="617"/>
      <c r="O30" s="645"/>
      <c r="P30" s="645"/>
      <c r="Q30" s="643"/>
      <c r="R30" s="221"/>
      <c r="S30" s="643"/>
      <c r="T30" s="644"/>
      <c r="U30" s="644"/>
      <c r="V30" s="617"/>
      <c r="W30" s="617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</row>
    <row r="31" spans="1:37" ht="21" customHeight="1">
      <c r="B31" s="212" t="s">
        <v>742</v>
      </c>
      <c r="G31" s="830" t="s">
        <v>742</v>
      </c>
      <c r="H31" s="830"/>
      <c r="I31" s="830"/>
      <c r="K31" s="221"/>
      <c r="L31" s="637"/>
      <c r="M31" s="648"/>
      <c r="N31" s="617"/>
      <c r="O31" s="645"/>
      <c r="P31" s="645"/>
      <c r="Q31" s="643"/>
      <c r="R31" s="221"/>
      <c r="S31" s="643"/>
      <c r="T31" s="644"/>
      <c r="U31" s="644"/>
      <c r="V31" s="617"/>
      <c r="W31" s="617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</row>
    <row r="32" spans="1:37" ht="21" customHeight="1">
      <c r="B32" s="830" t="s">
        <v>747</v>
      </c>
      <c r="C32" s="830"/>
      <c r="D32" s="830"/>
      <c r="G32" s="830" t="s">
        <v>748</v>
      </c>
      <c r="H32" s="830"/>
      <c r="I32" s="830"/>
      <c r="K32" s="221"/>
      <c r="L32" s="637"/>
      <c r="M32" s="648"/>
      <c r="N32" s="617"/>
      <c r="O32" s="645"/>
      <c r="P32" s="645"/>
      <c r="Q32" s="643"/>
      <c r="R32" s="221"/>
      <c r="S32" s="643"/>
      <c r="T32" s="644"/>
      <c r="U32" s="644"/>
      <c r="V32" s="617"/>
      <c r="W32" s="617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</row>
    <row r="33" spans="1:37" ht="21" customHeight="1">
      <c r="B33" s="830" t="s">
        <v>749</v>
      </c>
      <c r="C33" s="830"/>
      <c r="D33" s="830"/>
      <c r="G33" s="830" t="s">
        <v>750</v>
      </c>
      <c r="H33" s="830"/>
      <c r="I33" s="830"/>
      <c r="K33" s="221"/>
      <c r="L33" s="637"/>
      <c r="M33" s="648"/>
      <c r="N33" s="617"/>
      <c r="O33" s="645"/>
      <c r="P33" s="645"/>
      <c r="Q33" s="643"/>
      <c r="R33" s="221"/>
      <c r="S33" s="643"/>
      <c r="T33" s="644"/>
      <c r="U33" s="644"/>
      <c r="V33" s="617"/>
      <c r="W33" s="617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</row>
    <row r="34" spans="1:37" ht="24" customHeight="1">
      <c r="K34" s="221"/>
      <c r="L34" s="637"/>
      <c r="M34" s="648"/>
      <c r="N34" s="617"/>
      <c r="O34" s="645"/>
      <c r="P34" s="645"/>
      <c r="Q34" s="643"/>
      <c r="R34" s="221"/>
      <c r="S34" s="643"/>
      <c r="T34" s="644"/>
      <c r="U34" s="644"/>
      <c r="V34" s="617"/>
      <c r="W34" s="617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</row>
    <row r="35" spans="1:37" ht="21" customHeight="1">
      <c r="B35" s="212" t="s">
        <v>742</v>
      </c>
      <c r="G35" s="830" t="s">
        <v>742</v>
      </c>
      <c r="H35" s="830"/>
      <c r="I35" s="830"/>
      <c r="K35" s="221"/>
      <c r="L35" s="637"/>
      <c r="M35" s="648"/>
      <c r="N35" s="617"/>
      <c r="O35" s="645"/>
      <c r="P35" s="645"/>
      <c r="Q35" s="643"/>
      <c r="R35" s="221"/>
      <c r="S35" s="643"/>
      <c r="T35" s="644"/>
      <c r="U35" s="644"/>
      <c r="V35" s="617"/>
      <c r="W35" s="617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</row>
    <row r="36" spans="1:37" ht="21" customHeight="1">
      <c r="B36" s="830" t="s">
        <v>751</v>
      </c>
      <c r="C36" s="830"/>
      <c r="D36" s="830"/>
      <c r="G36" s="830" t="s">
        <v>752</v>
      </c>
      <c r="H36" s="830"/>
      <c r="I36" s="830"/>
      <c r="K36" s="221"/>
      <c r="L36" s="637"/>
      <c r="M36" s="648"/>
      <c r="N36" s="617"/>
      <c r="O36" s="645"/>
      <c r="P36" s="645"/>
      <c r="Q36" s="643"/>
      <c r="R36" s="221"/>
      <c r="S36" s="643"/>
      <c r="T36" s="644"/>
      <c r="U36" s="644"/>
      <c r="V36" s="617"/>
      <c r="W36" s="617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</row>
    <row r="37" spans="1:37" ht="21" customHeight="1">
      <c r="B37" s="830" t="s">
        <v>753</v>
      </c>
      <c r="C37" s="830"/>
      <c r="D37" s="830"/>
      <c r="G37" s="830" t="s">
        <v>754</v>
      </c>
      <c r="H37" s="830"/>
      <c r="I37" s="830"/>
      <c r="K37" s="221"/>
      <c r="L37" s="637"/>
      <c r="M37" s="648"/>
      <c r="N37" s="617"/>
      <c r="O37" s="645"/>
      <c r="P37" s="645"/>
      <c r="Q37" s="643"/>
      <c r="R37" s="221"/>
      <c r="S37" s="643"/>
      <c r="T37" s="644"/>
      <c r="U37" s="644"/>
      <c r="V37" s="617"/>
      <c r="W37" s="617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</row>
    <row r="38" spans="1:37" ht="24" customHeight="1">
      <c r="K38" s="221"/>
      <c r="L38" s="637"/>
      <c r="M38" s="648"/>
      <c r="N38" s="617"/>
      <c r="O38" s="645"/>
      <c r="P38" s="645"/>
      <c r="Q38" s="643"/>
      <c r="R38" s="221"/>
      <c r="S38" s="643"/>
      <c r="T38" s="644"/>
      <c r="U38" s="644"/>
      <c r="V38" s="617"/>
      <c r="W38" s="617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</row>
    <row r="39" spans="1:37" ht="21" customHeight="1">
      <c r="B39" s="212" t="s">
        <v>742</v>
      </c>
      <c r="G39" s="830" t="s">
        <v>755</v>
      </c>
      <c r="H39" s="830"/>
      <c r="I39" s="830"/>
      <c r="K39" s="221"/>
      <c r="L39" s="637"/>
      <c r="M39" s="648"/>
      <c r="N39" s="617"/>
      <c r="O39" s="645"/>
      <c r="P39" s="645"/>
      <c r="Q39" s="643"/>
      <c r="R39" s="221"/>
      <c r="S39" s="643"/>
      <c r="T39" s="644"/>
      <c r="U39" s="644"/>
      <c r="V39" s="617"/>
      <c r="W39" s="617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</row>
    <row r="40" spans="1:37" ht="21" customHeight="1">
      <c r="B40" s="830" t="s">
        <v>756</v>
      </c>
      <c r="C40" s="830"/>
      <c r="D40" s="830"/>
      <c r="G40" s="830" t="s">
        <v>757</v>
      </c>
      <c r="H40" s="830"/>
      <c r="I40" s="830"/>
      <c r="K40" s="221"/>
      <c r="L40" s="637"/>
      <c r="M40" s="648"/>
      <c r="N40" s="617"/>
      <c r="O40" s="645"/>
      <c r="P40" s="645"/>
      <c r="Q40" s="643"/>
      <c r="R40" s="221"/>
      <c r="S40" s="643"/>
      <c r="T40" s="644"/>
      <c r="U40" s="644"/>
      <c r="V40" s="617"/>
      <c r="W40" s="617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</row>
    <row r="41" spans="1:37" ht="21" customHeight="1">
      <c r="B41" s="830" t="s">
        <v>758</v>
      </c>
      <c r="C41" s="830"/>
      <c r="D41" s="830"/>
      <c r="G41" s="830" t="s">
        <v>759</v>
      </c>
      <c r="H41" s="830"/>
      <c r="I41" s="830"/>
      <c r="K41" s="221"/>
      <c r="L41" s="637"/>
      <c r="M41" s="648"/>
      <c r="N41" s="617"/>
      <c r="O41" s="645"/>
      <c r="P41" s="645"/>
      <c r="Q41" s="643"/>
      <c r="R41" s="221"/>
      <c r="S41" s="643"/>
      <c r="T41" s="644"/>
      <c r="U41" s="644"/>
      <c r="V41" s="617"/>
      <c r="W41" s="617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</row>
    <row r="42" spans="1:37" ht="21" customHeight="1">
      <c r="K42" s="221"/>
      <c r="L42" s="637"/>
      <c r="M42" s="648"/>
      <c r="N42" s="617"/>
      <c r="O42" s="645"/>
      <c r="P42" s="645"/>
      <c r="Q42" s="643"/>
      <c r="R42" s="221"/>
      <c r="S42" s="643"/>
      <c r="T42" s="644"/>
      <c r="U42" s="644"/>
      <c r="V42" s="617"/>
      <c r="W42" s="617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</row>
    <row r="43" spans="1:37" ht="11.25" customHeight="1">
      <c r="K43" s="221"/>
      <c r="L43" s="637"/>
      <c r="M43" s="648"/>
      <c r="N43" s="617"/>
      <c r="O43" s="645"/>
      <c r="P43" s="645"/>
      <c r="Q43" s="643"/>
      <c r="R43" s="221"/>
      <c r="S43" s="643"/>
      <c r="T43" s="644"/>
      <c r="U43" s="644"/>
      <c r="V43" s="617"/>
      <c r="W43" s="617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</row>
    <row r="44" spans="1:37" ht="21" customHeight="1">
      <c r="A44" s="258" t="s">
        <v>708</v>
      </c>
      <c r="D44" s="259"/>
      <c r="H44" s="221"/>
      <c r="I44" s="617"/>
      <c r="J44" s="617"/>
      <c r="K44" s="221"/>
      <c r="L44" s="617"/>
      <c r="M44" s="221"/>
      <c r="N44" s="221"/>
      <c r="O44" s="221"/>
      <c r="P44" s="221"/>
      <c r="Q44" s="267"/>
      <c r="R44" s="617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</row>
    <row r="45" spans="1:37" ht="21" customHeight="1">
      <c r="A45" s="258" t="s">
        <v>709</v>
      </c>
      <c r="D45" s="259"/>
      <c r="H45" s="221"/>
      <c r="I45" s="617"/>
      <c r="J45" s="617"/>
      <c r="K45" s="221"/>
      <c r="L45" s="617"/>
      <c r="M45" s="221"/>
      <c r="N45" s="221"/>
      <c r="O45" s="221"/>
      <c r="P45" s="221"/>
      <c r="Q45" s="267"/>
      <c r="R45" s="617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</row>
    <row r="46" spans="1:37" ht="21" customHeight="1">
      <c r="A46" s="258" t="s">
        <v>710</v>
      </c>
      <c r="D46" s="259"/>
      <c r="H46" s="221"/>
      <c r="I46" s="617"/>
      <c r="J46" s="617"/>
      <c r="K46" s="221"/>
      <c r="L46" s="221"/>
      <c r="M46" s="617"/>
      <c r="N46" s="617"/>
      <c r="O46" s="617"/>
      <c r="P46" s="617"/>
      <c r="Q46" s="831"/>
      <c r="R46" s="83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</row>
    <row r="47" spans="1:37" ht="21" customHeight="1">
      <c r="A47" s="258" t="s">
        <v>711</v>
      </c>
      <c r="D47" s="259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</row>
    <row r="48" spans="1:37" ht="21" customHeight="1">
      <c r="K48" s="221"/>
      <c r="L48" s="637"/>
      <c r="M48" s="648"/>
      <c r="N48" s="617"/>
      <c r="O48" s="645"/>
      <c r="P48" s="645"/>
      <c r="Q48" s="643"/>
      <c r="R48" s="221"/>
      <c r="S48" s="643"/>
      <c r="T48" s="644"/>
      <c r="U48" s="644"/>
      <c r="V48" s="617"/>
      <c r="W48" s="617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</row>
    <row r="49" spans="11:37" ht="21" customHeight="1">
      <c r="K49" s="221"/>
      <c r="L49" s="637"/>
      <c r="M49" s="648"/>
      <c r="N49" s="617"/>
      <c r="O49" s="645"/>
      <c r="P49" s="645"/>
      <c r="Q49" s="643"/>
      <c r="R49" s="221"/>
      <c r="S49" s="643"/>
      <c r="T49" s="644"/>
      <c r="U49" s="644"/>
      <c r="V49" s="617"/>
      <c r="W49" s="617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</row>
    <row r="50" spans="11:37" ht="21" customHeight="1">
      <c r="K50" s="221"/>
      <c r="L50" s="637"/>
      <c r="M50" s="648"/>
      <c r="N50" s="617"/>
      <c r="O50" s="645"/>
      <c r="P50" s="645"/>
      <c r="Q50" s="643"/>
      <c r="R50" s="221"/>
      <c r="S50" s="643"/>
      <c r="T50" s="644"/>
      <c r="U50" s="644"/>
      <c r="V50" s="617"/>
      <c r="W50" s="617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</row>
  </sheetData>
  <mergeCells count="49">
    <mergeCell ref="A1:I1"/>
    <mergeCell ref="F17:G17"/>
    <mergeCell ref="F18:G18"/>
    <mergeCell ref="B10:E10"/>
    <mergeCell ref="C6:I6"/>
    <mergeCell ref="F10:G10"/>
    <mergeCell ref="B17:E17"/>
    <mergeCell ref="B11:E11"/>
    <mergeCell ref="F11:G11"/>
    <mergeCell ref="F12:G12"/>
    <mergeCell ref="F14:G14"/>
    <mergeCell ref="F15:G15"/>
    <mergeCell ref="B13:E13"/>
    <mergeCell ref="F13:G13"/>
    <mergeCell ref="T6:U7"/>
    <mergeCell ref="S8:V9"/>
    <mergeCell ref="B21:E21"/>
    <mergeCell ref="B20:E20"/>
    <mergeCell ref="B19:E19"/>
    <mergeCell ref="B15:E15"/>
    <mergeCell ref="P6:Q6"/>
    <mergeCell ref="O11:P11"/>
    <mergeCell ref="R6:S6"/>
    <mergeCell ref="B16:E16"/>
    <mergeCell ref="F16:G16"/>
    <mergeCell ref="B29:D29"/>
    <mergeCell ref="G29:I29"/>
    <mergeCell ref="G32:I32"/>
    <mergeCell ref="Q46:R46"/>
    <mergeCell ref="B14:E14"/>
    <mergeCell ref="B23:E23"/>
    <mergeCell ref="B22:E22"/>
    <mergeCell ref="G28:I28"/>
    <mergeCell ref="B41:D41"/>
    <mergeCell ref="G41:I41"/>
    <mergeCell ref="G27:I27"/>
    <mergeCell ref="B28:D28"/>
    <mergeCell ref="G31:I31"/>
    <mergeCell ref="B32:D32"/>
    <mergeCell ref="G35:I35"/>
    <mergeCell ref="B36:D36"/>
    <mergeCell ref="B33:D33"/>
    <mergeCell ref="G33:I33"/>
    <mergeCell ref="G36:I36"/>
    <mergeCell ref="G39:I39"/>
    <mergeCell ref="B40:D40"/>
    <mergeCell ref="B37:D37"/>
    <mergeCell ref="G37:I37"/>
    <mergeCell ref="G40:I40"/>
  </mergeCells>
  <printOptions horizontalCentered="1"/>
  <pageMargins left="0.39370078740157483" right="0.19685039370078741" top="0.39370078740157483" bottom="0.19685039370078741" header="0.51181102362204722" footer="0.31496062992125984"/>
  <pageSetup paperSize="9" scale="70" orientation="portrait" r:id="rId1"/>
  <headerFooter>
    <oddFooter>&amp;C&amp;"TH SarabunPSK,Regular"&amp;14&amp;A&amp;R&amp;"TH SarabunPSK,Regular"&amp;14Page &amp;P</oddFooter>
  </headerFooter>
  <rowBreaks count="1" manualBreakCount="1">
    <brk id="5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7"/>
  <sheetViews>
    <sheetView view="pageBreakPreview" topLeftCell="A92" zoomScale="90" zoomScaleNormal="100" zoomScaleSheetLayoutView="90" workbookViewId="0">
      <selection activeCell="G111" sqref="G111:J111"/>
    </sheetView>
  </sheetViews>
  <sheetFormatPr defaultColWidth="9" defaultRowHeight="21"/>
  <cols>
    <col min="1" max="1" width="6.875" style="212" customWidth="1"/>
    <col min="2" max="2" width="4.375" style="212" customWidth="1"/>
    <col min="3" max="3" width="35.75" style="212" customWidth="1"/>
    <col min="4" max="4" width="8.75" style="212" bestFit="1" customWidth="1"/>
    <col min="5" max="5" width="7.625" style="212" customWidth="1"/>
    <col min="6" max="6" width="12" style="212" customWidth="1"/>
    <col min="7" max="7" width="14.625" style="212" customWidth="1"/>
    <col min="8" max="8" width="12" style="212" customWidth="1"/>
    <col min="9" max="9" width="14.625" style="212" customWidth="1"/>
    <col min="10" max="10" width="15.625" style="212" customWidth="1"/>
    <col min="11" max="11" width="11.625" style="212" customWidth="1"/>
    <col min="12" max="12" width="1.875" style="212" customWidth="1"/>
    <col min="13" max="13" width="36.125" style="212" customWidth="1"/>
    <col min="14" max="14" width="12.125" style="205" customWidth="1"/>
    <col min="15" max="15" width="11.625" style="213" customWidth="1"/>
    <col min="16" max="16" width="13.875" style="205" customWidth="1"/>
    <col min="17" max="17" width="16.75" style="205" customWidth="1"/>
    <col min="18" max="16384" width="9" style="212"/>
  </cols>
  <sheetData>
    <row r="1" spans="1:37">
      <c r="A1" s="896"/>
      <c r="B1" s="896"/>
      <c r="C1" s="896"/>
      <c r="D1" s="896"/>
      <c r="E1" s="896"/>
      <c r="F1" s="896"/>
      <c r="G1" s="896"/>
      <c r="H1" s="896"/>
      <c r="I1" s="896"/>
      <c r="J1" s="896"/>
      <c r="K1" s="211" t="s">
        <v>31</v>
      </c>
    </row>
    <row r="2" spans="1:37">
      <c r="A2" s="896" t="s">
        <v>35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</row>
    <row r="3" spans="1:37">
      <c r="A3" s="214" t="s">
        <v>270</v>
      </c>
      <c r="B3" s="214" t="str">
        <f>ปร.6_สรุปราคากลางงานก่อสร้าง!C3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  <c r="C3" s="214"/>
      <c r="D3" s="214"/>
      <c r="E3" s="214"/>
      <c r="F3" s="214"/>
      <c r="G3" s="214"/>
      <c r="H3" s="214"/>
      <c r="I3" s="214"/>
      <c r="J3" s="214"/>
      <c r="K3" s="214"/>
    </row>
    <row r="4" spans="1:37">
      <c r="A4" s="215" t="s">
        <v>113</v>
      </c>
      <c r="B4" s="214"/>
      <c r="C4" s="214" t="str">
        <f>ปร.6_สรุปราคากลางงานก่อสร้าง!C5</f>
        <v>โรงงานผลิตยารังสิต องค์การเภสัชกรรม (ธัญบุรี)</v>
      </c>
      <c r="D4" s="214"/>
      <c r="E4" s="214"/>
      <c r="F4" s="214"/>
      <c r="G4" s="214"/>
      <c r="H4" s="216" t="s">
        <v>46</v>
      </c>
      <c r="I4" s="217" t="str">
        <f>ปร.6_สรุปราคากลางงานก่อสร้าง!C7</f>
        <v>01-21-AT00-001</v>
      </c>
      <c r="J4" s="215"/>
      <c r="K4" s="214"/>
    </row>
    <row r="5" spans="1:37">
      <c r="A5" s="214" t="s">
        <v>271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37">
      <c r="A6" s="219" t="s">
        <v>272</v>
      </c>
      <c r="B6" s="219"/>
      <c r="C6" s="219"/>
      <c r="D6" s="219"/>
      <c r="E6" s="219"/>
      <c r="F6" s="219"/>
      <c r="G6" s="219"/>
      <c r="H6" s="219"/>
      <c r="I6" s="218"/>
      <c r="J6" s="218"/>
      <c r="K6" s="218"/>
    </row>
    <row r="7" spans="1:37" ht="21.75" thickBot="1">
      <c r="A7" s="219" t="s">
        <v>781</v>
      </c>
      <c r="B7" s="218"/>
      <c r="C7" s="218"/>
      <c r="D7" s="696"/>
      <c r="E7" s="640" t="s">
        <v>54</v>
      </c>
      <c r="F7" s="667">
        <f>ปร.6_สรุปราคากลางงานก่อสร้าง!B9</f>
        <v>20</v>
      </c>
      <c r="G7" s="667" t="s">
        <v>273</v>
      </c>
      <c r="H7" s="220" t="str">
        <f>ปร.6_สรุปราคากลางงานก่อสร้าง!D9</f>
        <v>มกราคม</v>
      </c>
      <c r="I7" s="208" t="s">
        <v>55</v>
      </c>
      <c r="J7" s="637">
        <f>ปร.6_สรุปราคากลางงานก่อสร้าง!F9</f>
        <v>2565</v>
      </c>
      <c r="K7" s="221"/>
    </row>
    <row r="8" spans="1:37">
      <c r="A8" s="897" t="s">
        <v>5</v>
      </c>
      <c r="B8" s="899" t="s">
        <v>0</v>
      </c>
      <c r="C8" s="900"/>
      <c r="D8" s="903" t="s">
        <v>1</v>
      </c>
      <c r="E8" s="903" t="s">
        <v>2</v>
      </c>
      <c r="F8" s="905" t="s">
        <v>6</v>
      </c>
      <c r="G8" s="906"/>
      <c r="H8" s="905" t="s">
        <v>7</v>
      </c>
      <c r="I8" s="906"/>
      <c r="J8" s="899" t="s">
        <v>8</v>
      </c>
      <c r="K8" s="907" t="s">
        <v>4</v>
      </c>
      <c r="L8" s="221"/>
    </row>
    <row r="9" spans="1:37" ht="21.75" thickBot="1">
      <c r="A9" s="898"/>
      <c r="B9" s="901"/>
      <c r="C9" s="902"/>
      <c r="D9" s="904"/>
      <c r="E9" s="904"/>
      <c r="F9" s="697" t="s">
        <v>9</v>
      </c>
      <c r="G9" s="698" t="s">
        <v>3</v>
      </c>
      <c r="H9" s="697" t="s">
        <v>9</v>
      </c>
      <c r="I9" s="698" t="s">
        <v>3</v>
      </c>
      <c r="J9" s="901"/>
      <c r="K9" s="908"/>
      <c r="L9" s="221"/>
    </row>
    <row r="10" spans="1:37" ht="21.75" customHeight="1">
      <c r="A10" s="48">
        <v>1</v>
      </c>
      <c r="B10" s="894" t="s">
        <v>103</v>
      </c>
      <c r="C10" s="895"/>
      <c r="D10" s="49"/>
      <c r="E10" s="50"/>
      <c r="F10" s="51"/>
      <c r="G10" s="52"/>
      <c r="H10" s="53"/>
      <c r="I10" s="52"/>
      <c r="J10" s="269"/>
      <c r="K10" s="270"/>
      <c r="L10" s="218"/>
      <c r="M10" s="223"/>
      <c r="O10" s="205"/>
    </row>
    <row r="11" spans="1:37">
      <c r="A11" s="54">
        <v>1.1000000000000001</v>
      </c>
      <c r="B11" s="879" t="s">
        <v>274</v>
      </c>
      <c r="C11" s="880"/>
      <c r="D11" s="80"/>
      <c r="E11" s="50"/>
      <c r="F11" s="58"/>
      <c r="G11" s="52"/>
      <c r="H11" s="58"/>
      <c r="I11" s="52"/>
      <c r="J11" s="232"/>
      <c r="K11" s="233"/>
      <c r="L11" s="218"/>
      <c r="M11" s="214"/>
      <c r="O11" s="205"/>
    </row>
    <row r="12" spans="1:37">
      <c r="A12" s="54" t="s">
        <v>275</v>
      </c>
      <c r="B12" s="879" t="s">
        <v>276</v>
      </c>
      <c r="C12" s="880"/>
      <c r="D12" s="80"/>
      <c r="E12" s="50"/>
      <c r="F12" s="58"/>
      <c r="G12" s="52"/>
      <c r="H12" s="58"/>
      <c r="I12" s="52"/>
      <c r="J12" s="232"/>
      <c r="K12" s="233"/>
      <c r="L12" s="218"/>
      <c r="M12" s="552"/>
      <c r="N12" s="553"/>
      <c r="O12" s="554"/>
      <c r="P12" s="555"/>
      <c r="Q12" s="556"/>
      <c r="R12" s="557"/>
      <c r="S12" s="557"/>
      <c r="T12" s="557"/>
      <c r="U12" s="557"/>
      <c r="V12" s="557"/>
      <c r="W12" s="557"/>
      <c r="X12" s="557"/>
      <c r="Y12" s="557"/>
      <c r="Z12" s="557"/>
      <c r="AA12" s="557"/>
      <c r="AB12" s="557"/>
      <c r="AC12" s="557"/>
      <c r="AD12" s="557"/>
      <c r="AE12" s="557"/>
      <c r="AF12" s="557"/>
      <c r="AG12" s="557"/>
      <c r="AH12" s="557"/>
      <c r="AI12" s="557"/>
      <c r="AJ12" s="557"/>
      <c r="AK12" s="557"/>
    </row>
    <row r="13" spans="1:37" ht="30" customHeight="1">
      <c r="A13" s="54"/>
      <c r="B13" s="883" t="s">
        <v>692</v>
      </c>
      <c r="C13" s="893"/>
      <c r="D13" s="80">
        <v>10065</v>
      </c>
      <c r="E13" s="50" t="s">
        <v>44</v>
      </c>
      <c r="F13" s="58">
        <v>0</v>
      </c>
      <c r="G13" s="52">
        <f t="shared" ref="G13" si="0">+D13*F13</f>
        <v>0</v>
      </c>
      <c r="H13" s="58">
        <v>40</v>
      </c>
      <c r="I13" s="52">
        <v>402600</v>
      </c>
      <c r="J13" s="232">
        <v>402600</v>
      </c>
      <c r="K13" s="233"/>
      <c r="L13" s="218"/>
      <c r="M13" s="558"/>
      <c r="N13" s="548"/>
      <c r="O13" s="549"/>
      <c r="P13" s="550"/>
      <c r="Q13" s="551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</row>
    <row r="14" spans="1:37" ht="66" customHeight="1">
      <c r="A14" s="54"/>
      <c r="B14" s="883" t="s">
        <v>277</v>
      </c>
      <c r="C14" s="893"/>
      <c r="D14" s="80">
        <v>515</v>
      </c>
      <c r="E14" s="50" t="s">
        <v>44</v>
      </c>
      <c r="F14" s="58">
        <v>600</v>
      </c>
      <c r="G14" s="52">
        <v>309000</v>
      </c>
      <c r="H14" s="58">
        <v>100</v>
      </c>
      <c r="I14" s="52">
        <v>51500</v>
      </c>
      <c r="J14" s="232">
        <v>360500</v>
      </c>
      <c r="K14" s="233"/>
      <c r="L14" s="218"/>
      <c r="M14" s="558"/>
      <c r="N14" s="548"/>
      <c r="O14" s="549"/>
      <c r="P14" s="550"/>
      <c r="Q14" s="551"/>
      <c r="R14" s="554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</row>
    <row r="15" spans="1:37" ht="42" customHeight="1">
      <c r="A15" s="54"/>
      <c r="B15" s="883" t="s">
        <v>278</v>
      </c>
      <c r="C15" s="893"/>
      <c r="D15" s="80">
        <v>440</v>
      </c>
      <c r="E15" s="50" t="s">
        <v>44</v>
      </c>
      <c r="F15" s="459">
        <v>301</v>
      </c>
      <c r="G15" s="52">
        <v>132440</v>
      </c>
      <c r="H15" s="58">
        <v>184</v>
      </c>
      <c r="I15" s="52">
        <v>80960</v>
      </c>
      <c r="J15" s="232">
        <v>213400</v>
      </c>
      <c r="K15" s="233"/>
      <c r="L15" s="218"/>
      <c r="M15" s="558"/>
      <c r="N15" s="548"/>
      <c r="O15" s="549"/>
      <c r="P15" s="560"/>
      <c r="Q15" s="560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</row>
    <row r="16" spans="1:37" ht="29.25" customHeight="1">
      <c r="A16" s="54"/>
      <c r="B16" s="883" t="s">
        <v>279</v>
      </c>
      <c r="C16" s="893"/>
      <c r="D16" s="80">
        <v>125</v>
      </c>
      <c r="E16" s="50" t="s">
        <v>44</v>
      </c>
      <c r="F16" s="459">
        <v>301</v>
      </c>
      <c r="G16" s="52">
        <v>37625</v>
      </c>
      <c r="H16" s="58">
        <v>184</v>
      </c>
      <c r="I16" s="52">
        <v>23000</v>
      </c>
      <c r="J16" s="232">
        <v>60625</v>
      </c>
      <c r="K16" s="233"/>
      <c r="L16" s="218"/>
      <c r="M16" s="558"/>
      <c r="N16" s="548"/>
      <c r="O16" s="549"/>
      <c r="P16" s="560"/>
      <c r="Q16" s="560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</row>
    <row r="17" spans="1:37" ht="29.25" customHeight="1">
      <c r="A17" s="54"/>
      <c r="B17" s="883" t="s">
        <v>280</v>
      </c>
      <c r="C17" s="893"/>
      <c r="D17" s="80">
        <v>235</v>
      </c>
      <c r="E17" s="50" t="s">
        <v>44</v>
      </c>
      <c r="F17" s="459">
        <v>301</v>
      </c>
      <c r="G17" s="52">
        <v>70735</v>
      </c>
      <c r="H17" s="58">
        <v>184</v>
      </c>
      <c r="I17" s="52">
        <v>43240</v>
      </c>
      <c r="J17" s="232">
        <v>113975</v>
      </c>
      <c r="K17" s="233"/>
      <c r="L17" s="218"/>
      <c r="M17" s="558"/>
      <c r="N17" s="548"/>
      <c r="O17" s="549"/>
      <c r="P17" s="560"/>
      <c r="Q17" s="560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</row>
    <row r="18" spans="1:37" ht="69" customHeight="1">
      <c r="A18" s="54"/>
      <c r="B18" s="883" t="s">
        <v>281</v>
      </c>
      <c r="C18" s="893"/>
      <c r="D18" s="80">
        <v>1370</v>
      </c>
      <c r="E18" s="50" t="s">
        <v>44</v>
      </c>
      <c r="F18" s="58">
        <v>400</v>
      </c>
      <c r="G18" s="52">
        <v>548000</v>
      </c>
      <c r="H18" s="58">
        <v>100</v>
      </c>
      <c r="I18" s="52">
        <v>137000</v>
      </c>
      <c r="J18" s="232">
        <v>685000</v>
      </c>
      <c r="K18" s="233"/>
      <c r="L18" s="218"/>
      <c r="M18" s="558"/>
      <c r="N18" s="548"/>
      <c r="O18" s="549"/>
      <c r="P18" s="550"/>
      <c r="Q18" s="551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</row>
    <row r="19" spans="1:37" ht="69.75" customHeight="1">
      <c r="A19" s="54"/>
      <c r="B19" s="883" t="s">
        <v>282</v>
      </c>
      <c r="C19" s="893"/>
      <c r="D19" s="80">
        <v>1010</v>
      </c>
      <c r="E19" s="50" t="s">
        <v>44</v>
      </c>
      <c r="F19" s="58">
        <v>650</v>
      </c>
      <c r="G19" s="52">
        <v>656500</v>
      </c>
      <c r="H19" s="58">
        <v>100</v>
      </c>
      <c r="I19" s="52">
        <v>101000</v>
      </c>
      <c r="J19" s="232">
        <v>757500</v>
      </c>
      <c r="K19" s="233"/>
      <c r="L19" s="218"/>
      <c r="M19" s="558"/>
      <c r="N19" s="548"/>
      <c r="O19" s="549"/>
      <c r="P19" s="550"/>
      <c r="Q19" s="551"/>
      <c r="R19" s="172"/>
      <c r="S19" s="172"/>
      <c r="T19" s="166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</row>
    <row r="20" spans="1:37" s="231" customFormat="1">
      <c r="A20" s="224" t="s">
        <v>283</v>
      </c>
      <c r="B20" s="881" t="s">
        <v>284</v>
      </c>
      <c r="C20" s="882"/>
      <c r="D20" s="225"/>
      <c r="E20" s="226"/>
      <c r="F20" s="227"/>
      <c r="G20" s="228"/>
      <c r="H20" s="227"/>
      <c r="I20" s="228"/>
      <c r="J20" s="229"/>
      <c r="K20" s="230"/>
      <c r="L20" s="684"/>
      <c r="M20" s="234"/>
      <c r="N20" s="553"/>
      <c r="O20" s="561"/>
      <c r="P20" s="553"/>
      <c r="Q20" s="553"/>
      <c r="T20" s="562"/>
    </row>
    <row r="21" spans="1:37" s="241" customFormat="1">
      <c r="A21" s="235"/>
      <c r="B21" s="887" t="s">
        <v>285</v>
      </c>
      <c r="C21" s="892"/>
      <c r="D21" s="236">
        <v>2350</v>
      </c>
      <c r="E21" s="237" t="s">
        <v>286</v>
      </c>
      <c r="F21" s="238">
        <v>158.51</v>
      </c>
      <c r="G21" s="238">
        <v>372498.5</v>
      </c>
      <c r="H21" s="238">
        <v>56</v>
      </c>
      <c r="I21" s="238">
        <v>131600</v>
      </c>
      <c r="J21" s="238">
        <v>504098.5</v>
      </c>
      <c r="K21" s="239"/>
      <c r="L21" s="685"/>
      <c r="M21" s="240"/>
      <c r="N21" s="563"/>
      <c r="O21" s="549"/>
      <c r="P21" s="564"/>
      <c r="Q21" s="565"/>
      <c r="T21" s="253"/>
    </row>
    <row r="22" spans="1:37" s="241" customFormat="1">
      <c r="A22" s="235"/>
      <c r="B22" s="887" t="s">
        <v>287</v>
      </c>
      <c r="C22" s="892"/>
      <c r="D22" s="236">
        <v>1042.93</v>
      </c>
      <c r="E22" s="237" t="s">
        <v>41</v>
      </c>
      <c r="F22" s="238">
        <v>105.67</v>
      </c>
      <c r="G22" s="238">
        <v>110206.41310000001</v>
      </c>
      <c r="H22" s="238">
        <v>44</v>
      </c>
      <c r="I22" s="238">
        <v>45888.920000000006</v>
      </c>
      <c r="J22" s="238">
        <v>156095.33310000002</v>
      </c>
      <c r="K22" s="239"/>
      <c r="L22" s="685"/>
      <c r="M22" s="240"/>
      <c r="N22" s="563"/>
      <c r="O22" s="549"/>
      <c r="P22" s="564"/>
      <c r="Q22" s="565"/>
      <c r="T22" s="253"/>
    </row>
    <row r="23" spans="1:37" s="241" customFormat="1">
      <c r="A23" s="235"/>
      <c r="B23" s="887" t="s">
        <v>288</v>
      </c>
      <c r="C23" s="892"/>
      <c r="D23" s="236">
        <v>530</v>
      </c>
      <c r="E23" s="237" t="s">
        <v>286</v>
      </c>
      <c r="F23" s="238">
        <v>327.01</v>
      </c>
      <c r="G23" s="238">
        <v>173315.3</v>
      </c>
      <c r="H23" s="238">
        <v>68</v>
      </c>
      <c r="I23" s="238">
        <v>36040</v>
      </c>
      <c r="J23" s="238">
        <v>209355.3</v>
      </c>
      <c r="K23" s="239"/>
      <c r="L23" s="685"/>
      <c r="M23" s="240"/>
      <c r="N23" s="563"/>
      <c r="O23" s="549"/>
      <c r="P23" s="564"/>
      <c r="Q23" s="565"/>
      <c r="T23" s="253"/>
    </row>
    <row r="24" spans="1:37" s="241" customFormat="1">
      <c r="A24" s="235"/>
      <c r="B24" s="887" t="s">
        <v>289</v>
      </c>
      <c r="C24" s="892"/>
      <c r="D24" s="236">
        <v>163.47999999999999</v>
      </c>
      <c r="E24" s="237" t="s">
        <v>41</v>
      </c>
      <c r="F24" s="238">
        <v>154.97</v>
      </c>
      <c r="G24" s="238">
        <v>25334.495599999998</v>
      </c>
      <c r="H24" s="238">
        <v>78</v>
      </c>
      <c r="I24" s="238">
        <v>12751.439999999999</v>
      </c>
      <c r="J24" s="238">
        <v>38085.935599999997</v>
      </c>
      <c r="K24" s="239"/>
      <c r="L24" s="685"/>
      <c r="M24" s="240"/>
      <c r="N24" s="563"/>
      <c r="O24" s="549"/>
      <c r="P24" s="564"/>
      <c r="Q24" s="565"/>
      <c r="T24" s="253"/>
      <c r="U24" s="559"/>
      <c r="V24" s="559"/>
      <c r="W24" s="559"/>
      <c r="X24" s="559"/>
      <c r="Y24" s="559"/>
      <c r="Z24" s="253"/>
    </row>
    <row r="25" spans="1:37" s="241" customFormat="1">
      <c r="A25" s="235"/>
      <c r="B25" s="885" t="s">
        <v>290</v>
      </c>
      <c r="C25" s="886"/>
      <c r="D25" s="236">
        <v>8509</v>
      </c>
      <c r="E25" s="237" t="s">
        <v>286</v>
      </c>
      <c r="F25" s="238">
        <v>22.97</v>
      </c>
      <c r="G25" s="238">
        <v>195451.72999999998</v>
      </c>
      <c r="H25" s="238">
        <v>82</v>
      </c>
      <c r="I25" s="238">
        <v>697738</v>
      </c>
      <c r="J25" s="238">
        <v>893189.73</v>
      </c>
      <c r="K25" s="239"/>
      <c r="L25" s="685"/>
      <c r="M25" s="240"/>
      <c r="N25" s="563"/>
      <c r="P25" s="564"/>
      <c r="S25" s="566"/>
      <c r="T25" s="253"/>
      <c r="U25" s="559"/>
      <c r="V25" s="559"/>
      <c r="W25" s="559"/>
      <c r="X25" s="559"/>
      <c r="Y25" s="559"/>
      <c r="Z25" s="253"/>
    </row>
    <row r="26" spans="1:37" s="241" customFormat="1">
      <c r="A26" s="235"/>
      <c r="B26" s="887" t="s">
        <v>291</v>
      </c>
      <c r="C26" s="892"/>
      <c r="D26" s="236">
        <v>1173</v>
      </c>
      <c r="E26" s="237" t="s">
        <v>286</v>
      </c>
      <c r="F26" s="238">
        <v>208</v>
      </c>
      <c r="G26" s="238">
        <v>243984</v>
      </c>
      <c r="H26" s="238">
        <v>174</v>
      </c>
      <c r="I26" s="238">
        <v>204102</v>
      </c>
      <c r="J26" s="238">
        <v>448086</v>
      </c>
      <c r="K26" s="239"/>
      <c r="L26" s="685"/>
      <c r="M26" s="567"/>
      <c r="O26" s="568"/>
      <c r="P26" s="564"/>
      <c r="S26" s="565"/>
      <c r="T26" s="253"/>
      <c r="U26" s="559"/>
      <c r="V26" s="559"/>
      <c r="W26" s="559"/>
      <c r="X26" s="559"/>
      <c r="Y26" s="559"/>
      <c r="Z26" s="253"/>
    </row>
    <row r="27" spans="1:37" s="214" customFormat="1">
      <c r="A27" s="692"/>
      <c r="B27" s="860" t="s">
        <v>292</v>
      </c>
      <c r="C27" s="861"/>
      <c r="D27" s="242">
        <v>110</v>
      </c>
      <c r="E27" s="243" t="s">
        <v>188</v>
      </c>
      <c r="F27" s="254">
        <v>505</v>
      </c>
      <c r="G27" s="245">
        <v>55550</v>
      </c>
      <c r="H27" s="244">
        <v>45</v>
      </c>
      <c r="I27" s="245">
        <v>4950</v>
      </c>
      <c r="J27" s="245">
        <v>60500</v>
      </c>
      <c r="K27" s="689"/>
      <c r="L27" s="686"/>
      <c r="M27" s="558"/>
      <c r="N27" s="548"/>
      <c r="O27" s="569"/>
      <c r="P27" s="550"/>
      <c r="Q27" s="212"/>
      <c r="R27" s="212"/>
      <c r="S27" s="565"/>
      <c r="T27" s="218"/>
      <c r="U27" s="559"/>
      <c r="V27" s="559"/>
      <c r="W27" s="559"/>
      <c r="X27" s="559"/>
      <c r="Y27" s="559"/>
      <c r="Z27" s="218"/>
    </row>
    <row r="28" spans="1:37" s="231" customFormat="1">
      <c r="A28" s="224" t="s">
        <v>293</v>
      </c>
      <c r="B28" s="881" t="s">
        <v>294</v>
      </c>
      <c r="C28" s="882"/>
      <c r="D28" s="225"/>
      <c r="E28" s="226"/>
      <c r="F28" s="227"/>
      <c r="G28" s="228"/>
      <c r="H28" s="227"/>
      <c r="I28" s="228"/>
      <c r="J28" s="229"/>
      <c r="K28" s="230"/>
      <c r="L28" s="684"/>
      <c r="M28" s="570"/>
      <c r="N28" s="571"/>
      <c r="O28" s="554"/>
      <c r="P28" s="555"/>
      <c r="Q28" s="556"/>
      <c r="R28" s="557"/>
      <c r="S28" s="557"/>
      <c r="T28" s="572"/>
      <c r="U28" s="559"/>
      <c r="V28" s="559"/>
      <c r="W28" s="559"/>
      <c r="X28" s="559"/>
      <c r="Y28" s="559"/>
      <c r="Z28" s="572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</row>
    <row r="29" spans="1:37" ht="39.75" customHeight="1">
      <c r="A29" s="54"/>
      <c r="B29" s="883" t="s">
        <v>295</v>
      </c>
      <c r="C29" s="884"/>
      <c r="D29" s="242">
        <v>11895</v>
      </c>
      <c r="E29" s="243" t="s">
        <v>286</v>
      </c>
      <c r="F29" s="238">
        <v>54.32</v>
      </c>
      <c r="G29" s="245">
        <v>646136.4</v>
      </c>
      <c r="H29" s="245">
        <v>82</v>
      </c>
      <c r="I29" s="245">
        <v>975390</v>
      </c>
      <c r="J29" s="245">
        <v>1621526.4</v>
      </c>
      <c r="K29" s="233"/>
      <c r="L29" s="218"/>
      <c r="M29" s="573"/>
      <c r="N29" s="548"/>
      <c r="O29" s="549"/>
      <c r="P29" s="550"/>
      <c r="Q29" s="551"/>
      <c r="R29" s="172"/>
      <c r="S29" s="172"/>
      <c r="T29" s="166"/>
      <c r="U29" s="559"/>
      <c r="V29" s="559"/>
      <c r="W29" s="559"/>
      <c r="X29" s="559"/>
      <c r="Y29" s="559"/>
      <c r="Z29" s="166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37" ht="58.5" customHeight="1">
      <c r="A30" s="54"/>
      <c r="B30" s="883" t="s">
        <v>296</v>
      </c>
      <c r="C30" s="884"/>
      <c r="D30" s="242">
        <v>582</v>
      </c>
      <c r="E30" s="243" t="s">
        <v>286</v>
      </c>
      <c r="F30" s="245">
        <v>274.54000000000002</v>
      </c>
      <c r="G30" s="245">
        <v>159782.28</v>
      </c>
      <c r="H30" s="245">
        <v>52</v>
      </c>
      <c r="I30" s="245">
        <v>30264</v>
      </c>
      <c r="J30" s="245">
        <v>190046.28</v>
      </c>
      <c r="K30" s="689"/>
      <c r="L30" s="218"/>
      <c r="M30" s="573"/>
      <c r="N30" s="548"/>
      <c r="O30" s="549"/>
      <c r="P30" s="550"/>
      <c r="Q30" s="551"/>
      <c r="S30" s="172"/>
      <c r="T30" s="166"/>
      <c r="U30" s="166"/>
      <c r="V30" s="166"/>
      <c r="W30" s="166"/>
      <c r="X30" s="166"/>
      <c r="Y30" s="166"/>
      <c r="Z30" s="166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37" s="231" customFormat="1">
      <c r="A31" s="224" t="s">
        <v>297</v>
      </c>
      <c r="B31" s="881" t="s">
        <v>298</v>
      </c>
      <c r="C31" s="882"/>
      <c r="D31" s="246"/>
      <c r="E31" s="247"/>
      <c r="F31" s="248"/>
      <c r="G31" s="248"/>
      <c r="H31" s="248"/>
      <c r="I31" s="248"/>
      <c r="J31" s="248"/>
      <c r="K31" s="230"/>
      <c r="L31" s="684"/>
      <c r="M31" s="570"/>
      <c r="N31" s="571"/>
      <c r="O31" s="554"/>
      <c r="P31" s="555"/>
      <c r="Q31" s="556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</row>
    <row r="32" spans="1:37" s="252" customFormat="1" ht="42" customHeight="1">
      <c r="A32" s="693"/>
      <c r="B32" s="890" t="s">
        <v>760</v>
      </c>
      <c r="C32" s="891"/>
      <c r="D32" s="249">
        <v>2</v>
      </c>
      <c r="E32" s="250" t="s">
        <v>165</v>
      </c>
      <c r="F32" s="251">
        <v>32220</v>
      </c>
      <c r="G32" s="251">
        <v>64440</v>
      </c>
      <c r="H32" s="251">
        <v>0</v>
      </c>
      <c r="I32" s="251">
        <v>0</v>
      </c>
      <c r="J32" s="251">
        <v>64440</v>
      </c>
      <c r="K32" s="690"/>
      <c r="L32" s="687"/>
      <c r="M32" s="558"/>
      <c r="N32" s="574"/>
      <c r="O32" s="575"/>
      <c r="P32" s="576"/>
      <c r="Q32" s="577"/>
    </row>
    <row r="33" spans="1:37" s="252" customFormat="1" ht="42" customHeight="1">
      <c r="A33" s="693"/>
      <c r="B33" s="890" t="s">
        <v>761</v>
      </c>
      <c r="C33" s="891"/>
      <c r="D33" s="249">
        <v>1</v>
      </c>
      <c r="E33" s="250" t="s">
        <v>165</v>
      </c>
      <c r="F33" s="251">
        <v>21990</v>
      </c>
      <c r="G33" s="251">
        <v>21990</v>
      </c>
      <c r="H33" s="251">
        <v>0</v>
      </c>
      <c r="I33" s="251">
        <v>0</v>
      </c>
      <c r="J33" s="251">
        <v>21990</v>
      </c>
      <c r="K33" s="690"/>
      <c r="L33" s="687"/>
      <c r="M33" s="558"/>
      <c r="N33" s="574"/>
      <c r="O33" s="578"/>
      <c r="P33" s="576"/>
      <c r="Q33" s="577"/>
    </row>
    <row r="34" spans="1:37" s="252" customFormat="1" ht="42" customHeight="1">
      <c r="A34" s="693"/>
      <c r="B34" s="890" t="s">
        <v>761</v>
      </c>
      <c r="C34" s="891"/>
      <c r="D34" s="249">
        <v>11</v>
      </c>
      <c r="E34" s="250" t="s">
        <v>165</v>
      </c>
      <c r="F34" s="251">
        <v>21990</v>
      </c>
      <c r="G34" s="251">
        <v>241890</v>
      </c>
      <c r="H34" s="251">
        <v>0</v>
      </c>
      <c r="I34" s="251">
        <v>0</v>
      </c>
      <c r="J34" s="251">
        <v>241890</v>
      </c>
      <c r="K34" s="690"/>
      <c r="L34" s="687"/>
      <c r="M34" s="558"/>
      <c r="N34" s="574"/>
      <c r="O34" s="578"/>
      <c r="P34" s="576"/>
      <c r="Q34" s="577"/>
    </row>
    <row r="35" spans="1:37" s="252" customFormat="1" ht="42" customHeight="1">
      <c r="A35" s="693"/>
      <c r="B35" s="890" t="s">
        <v>762</v>
      </c>
      <c r="C35" s="891"/>
      <c r="D35" s="249">
        <v>1</v>
      </c>
      <c r="E35" s="250" t="s">
        <v>165</v>
      </c>
      <c r="F35" s="251">
        <v>37410</v>
      </c>
      <c r="G35" s="251">
        <v>37410</v>
      </c>
      <c r="H35" s="251">
        <v>0</v>
      </c>
      <c r="I35" s="251">
        <v>0</v>
      </c>
      <c r="J35" s="251">
        <v>37410</v>
      </c>
      <c r="K35" s="690"/>
      <c r="L35" s="687"/>
      <c r="M35" s="558"/>
      <c r="N35" s="574"/>
      <c r="O35" s="578"/>
      <c r="P35" s="576"/>
    </row>
    <row r="36" spans="1:37" s="252" customFormat="1" ht="42" customHeight="1">
      <c r="A36" s="693"/>
      <c r="B36" s="890" t="s">
        <v>763</v>
      </c>
      <c r="C36" s="891"/>
      <c r="D36" s="249">
        <v>2</v>
      </c>
      <c r="E36" s="250" t="s">
        <v>165</v>
      </c>
      <c r="F36" s="251">
        <v>5282.25</v>
      </c>
      <c r="G36" s="251">
        <v>10564.5</v>
      </c>
      <c r="H36" s="251">
        <v>0</v>
      </c>
      <c r="I36" s="251">
        <v>0</v>
      </c>
      <c r="J36" s="251">
        <v>10564.5</v>
      </c>
      <c r="K36" s="690"/>
      <c r="L36" s="687"/>
      <c r="M36" s="558"/>
      <c r="N36" s="574"/>
      <c r="O36" s="578"/>
      <c r="P36" s="576"/>
      <c r="Q36" s="577"/>
    </row>
    <row r="37" spans="1:37" s="252" customFormat="1" ht="42" customHeight="1">
      <c r="A37" s="693"/>
      <c r="B37" s="890" t="s">
        <v>764</v>
      </c>
      <c r="C37" s="891"/>
      <c r="D37" s="249">
        <v>25</v>
      </c>
      <c r="E37" s="250" t="s">
        <v>165</v>
      </c>
      <c r="F37" s="251">
        <v>5091.25</v>
      </c>
      <c r="G37" s="251">
        <v>127281.25</v>
      </c>
      <c r="H37" s="251">
        <v>0</v>
      </c>
      <c r="I37" s="251">
        <v>0</v>
      </c>
      <c r="J37" s="251">
        <v>127281.25</v>
      </c>
      <c r="K37" s="690"/>
      <c r="L37" s="687"/>
      <c r="M37" s="558"/>
      <c r="N37" s="574"/>
      <c r="O37" s="578"/>
      <c r="P37" s="576"/>
      <c r="Q37" s="577"/>
    </row>
    <row r="38" spans="1:37" s="252" customFormat="1" ht="42" customHeight="1">
      <c r="A38" s="693"/>
      <c r="B38" s="890" t="s">
        <v>765</v>
      </c>
      <c r="C38" s="891"/>
      <c r="D38" s="249">
        <v>5</v>
      </c>
      <c r="E38" s="250" t="s">
        <v>165</v>
      </c>
      <c r="F38" s="251">
        <v>4696.25</v>
      </c>
      <c r="G38" s="251">
        <v>23481.25</v>
      </c>
      <c r="H38" s="251">
        <v>0</v>
      </c>
      <c r="I38" s="251">
        <v>0</v>
      </c>
      <c r="J38" s="251">
        <v>23481.25</v>
      </c>
      <c r="K38" s="690"/>
      <c r="L38" s="687"/>
      <c r="M38" s="558"/>
      <c r="N38" s="574"/>
      <c r="O38" s="578"/>
      <c r="P38" s="576"/>
      <c r="Q38" s="577"/>
    </row>
    <row r="39" spans="1:37" s="252" customFormat="1" ht="42" customHeight="1">
      <c r="A39" s="693"/>
      <c r="B39" s="890" t="s">
        <v>766</v>
      </c>
      <c r="C39" s="891"/>
      <c r="D39" s="249">
        <v>9</v>
      </c>
      <c r="E39" s="250" t="s">
        <v>165</v>
      </c>
      <c r="F39" s="251">
        <v>15320</v>
      </c>
      <c r="G39" s="251">
        <v>137880</v>
      </c>
      <c r="H39" s="251">
        <v>0</v>
      </c>
      <c r="I39" s="251">
        <v>0</v>
      </c>
      <c r="J39" s="251">
        <v>137880</v>
      </c>
      <c r="K39" s="690"/>
      <c r="L39" s="687"/>
      <c r="M39" s="558"/>
      <c r="N39" s="574"/>
      <c r="O39" s="578"/>
      <c r="P39" s="576"/>
      <c r="Q39" s="577"/>
    </row>
    <row r="40" spans="1:37" s="252" customFormat="1" ht="42" customHeight="1">
      <c r="A40" s="693"/>
      <c r="B40" s="890" t="s">
        <v>767</v>
      </c>
      <c r="C40" s="891"/>
      <c r="D40" s="249">
        <v>5</v>
      </c>
      <c r="E40" s="250" t="s">
        <v>165</v>
      </c>
      <c r="F40" s="251">
        <v>29140</v>
      </c>
      <c r="G40" s="251">
        <v>145700</v>
      </c>
      <c r="H40" s="251">
        <v>0</v>
      </c>
      <c r="I40" s="251">
        <v>0</v>
      </c>
      <c r="J40" s="251">
        <v>145700</v>
      </c>
      <c r="K40" s="690"/>
      <c r="L40" s="687"/>
      <c r="M40" s="558"/>
      <c r="N40" s="574"/>
      <c r="O40" s="578"/>
      <c r="P40" s="576"/>
      <c r="Q40" s="577"/>
    </row>
    <row r="41" spans="1:37" s="253" customFormat="1" ht="42" customHeight="1">
      <c r="A41" s="694"/>
      <c r="B41" s="887" t="s">
        <v>768</v>
      </c>
      <c r="C41" s="886"/>
      <c r="D41" s="236">
        <v>1</v>
      </c>
      <c r="E41" s="237" t="s">
        <v>165</v>
      </c>
      <c r="F41" s="238">
        <v>6673.25</v>
      </c>
      <c r="G41" s="238">
        <v>6673.25</v>
      </c>
      <c r="H41" s="238">
        <v>0</v>
      </c>
      <c r="I41" s="238">
        <v>0</v>
      </c>
      <c r="J41" s="238">
        <v>6673.25</v>
      </c>
      <c r="K41" s="691"/>
      <c r="L41" s="685"/>
      <c r="M41" s="558"/>
      <c r="N41" s="579"/>
      <c r="O41" s="579"/>
      <c r="P41" s="579"/>
      <c r="Q41" s="580"/>
    </row>
    <row r="42" spans="1:37" s="253" customFormat="1" ht="42" customHeight="1">
      <c r="A42" s="694"/>
      <c r="B42" s="887" t="s">
        <v>769</v>
      </c>
      <c r="C42" s="886"/>
      <c r="D42" s="236">
        <v>19</v>
      </c>
      <c r="E42" s="237" t="s">
        <v>165</v>
      </c>
      <c r="F42" s="238">
        <v>6472</v>
      </c>
      <c r="G42" s="238">
        <v>122968</v>
      </c>
      <c r="H42" s="238">
        <v>0</v>
      </c>
      <c r="I42" s="238">
        <v>0</v>
      </c>
      <c r="J42" s="238">
        <v>122968</v>
      </c>
      <c r="K42" s="691"/>
      <c r="L42" s="685"/>
      <c r="M42" s="558"/>
      <c r="N42" s="579"/>
      <c r="O42" s="578"/>
      <c r="P42" s="581"/>
      <c r="Q42" s="580"/>
    </row>
    <row r="43" spans="1:37" s="253" customFormat="1" ht="42" customHeight="1">
      <c r="A43" s="694"/>
      <c r="B43" s="887" t="s">
        <v>770</v>
      </c>
      <c r="C43" s="886"/>
      <c r="D43" s="236">
        <v>1</v>
      </c>
      <c r="E43" s="237" t="s">
        <v>165</v>
      </c>
      <c r="F43" s="238">
        <v>21500</v>
      </c>
      <c r="G43" s="238">
        <v>21500</v>
      </c>
      <c r="H43" s="238">
        <v>0</v>
      </c>
      <c r="I43" s="238">
        <v>0</v>
      </c>
      <c r="J43" s="238">
        <v>21500</v>
      </c>
      <c r="K43" s="691"/>
      <c r="L43" s="685"/>
      <c r="M43" s="567"/>
      <c r="N43" s="579"/>
      <c r="O43" s="578"/>
      <c r="P43" s="581"/>
      <c r="Q43" s="580"/>
    </row>
    <row r="44" spans="1:37" s="253" customFormat="1" ht="32.25" customHeight="1">
      <c r="A44" s="694"/>
      <c r="B44" s="887" t="s">
        <v>771</v>
      </c>
      <c r="C44" s="886"/>
      <c r="D44" s="236">
        <v>1</v>
      </c>
      <c r="E44" s="237" t="s">
        <v>165</v>
      </c>
      <c r="F44" s="238">
        <v>8339.9699999999993</v>
      </c>
      <c r="G44" s="238">
        <v>8339.9699999999993</v>
      </c>
      <c r="H44" s="238">
        <v>0</v>
      </c>
      <c r="I44" s="238">
        <v>0</v>
      </c>
      <c r="J44" s="238">
        <v>8339.9699999999993</v>
      </c>
      <c r="K44" s="691"/>
      <c r="L44" s="685"/>
      <c r="M44" s="582"/>
      <c r="N44" s="583"/>
      <c r="O44" s="584"/>
      <c r="P44" s="585"/>
      <c r="Q44" s="586"/>
      <c r="R44" s="587"/>
      <c r="S44" s="587"/>
      <c r="T44" s="587"/>
      <c r="U44" s="587"/>
      <c r="V44" s="587"/>
      <c r="W44" s="587"/>
      <c r="X44" s="587"/>
      <c r="Y44" s="587"/>
      <c r="Z44" s="587"/>
      <c r="AA44" s="587"/>
      <c r="AB44" s="587"/>
      <c r="AC44" s="587"/>
      <c r="AD44" s="587"/>
      <c r="AE44" s="587"/>
      <c r="AF44" s="587"/>
      <c r="AG44" s="587"/>
      <c r="AH44" s="587"/>
      <c r="AI44" s="587"/>
      <c r="AJ44" s="587"/>
      <c r="AK44" s="587"/>
    </row>
    <row r="45" spans="1:37" s="252" customFormat="1" ht="32.25" customHeight="1">
      <c r="A45" s="693"/>
      <c r="B45" s="890" t="s">
        <v>772</v>
      </c>
      <c r="C45" s="891"/>
      <c r="D45" s="249">
        <v>28</v>
      </c>
      <c r="E45" s="250" t="s">
        <v>165</v>
      </c>
      <c r="F45" s="251">
        <v>2054.1799999999998</v>
      </c>
      <c r="G45" s="251">
        <v>57517.039999999994</v>
      </c>
      <c r="H45" s="251">
        <v>0</v>
      </c>
      <c r="I45" s="251">
        <v>0</v>
      </c>
      <c r="J45" s="251">
        <v>57517.039999999994</v>
      </c>
      <c r="K45" s="690"/>
      <c r="L45" s="687"/>
      <c r="M45" s="558"/>
      <c r="N45" s="574"/>
      <c r="O45" s="578"/>
      <c r="P45" s="576"/>
      <c r="Q45" s="577"/>
    </row>
    <row r="46" spans="1:37" ht="32.25" customHeight="1">
      <c r="A46" s="693"/>
      <c r="B46" s="890" t="s">
        <v>773</v>
      </c>
      <c r="C46" s="891"/>
      <c r="D46" s="249">
        <v>2</v>
      </c>
      <c r="E46" s="250" t="s">
        <v>165</v>
      </c>
      <c r="F46" s="251">
        <v>4167.0200000000004</v>
      </c>
      <c r="G46" s="251">
        <v>8334.0400000000009</v>
      </c>
      <c r="H46" s="251">
        <v>0</v>
      </c>
      <c r="I46" s="251">
        <v>0</v>
      </c>
      <c r="J46" s="251">
        <v>8334.0400000000009</v>
      </c>
      <c r="K46" s="690"/>
      <c r="L46" s="218"/>
      <c r="M46" s="558"/>
      <c r="N46" s="548"/>
      <c r="O46" s="549"/>
      <c r="P46" s="550"/>
      <c r="Q46" s="551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</row>
    <row r="47" spans="1:37" s="241" customFormat="1" ht="32.25" customHeight="1">
      <c r="A47" s="694"/>
      <c r="B47" s="887" t="s">
        <v>774</v>
      </c>
      <c r="C47" s="886"/>
      <c r="D47" s="236">
        <v>13</v>
      </c>
      <c r="E47" s="237" t="s">
        <v>165</v>
      </c>
      <c r="F47" s="238">
        <v>4483.8</v>
      </c>
      <c r="G47" s="238">
        <v>58289.4</v>
      </c>
      <c r="H47" s="238">
        <v>0</v>
      </c>
      <c r="I47" s="238">
        <v>0</v>
      </c>
      <c r="J47" s="238">
        <v>58289.4</v>
      </c>
      <c r="K47" s="691"/>
      <c r="L47" s="685"/>
      <c r="M47" s="588"/>
      <c r="N47" s="563"/>
      <c r="O47" s="549"/>
      <c r="P47" s="564"/>
      <c r="Q47" s="565"/>
      <c r="R47" s="462"/>
      <c r="S47" s="462"/>
      <c r="T47" s="462"/>
      <c r="U47" s="462"/>
      <c r="V47" s="462"/>
      <c r="W47" s="462"/>
      <c r="X47" s="462"/>
      <c r="Y47" s="462"/>
      <c r="Z47" s="462"/>
      <c r="AA47" s="462"/>
      <c r="AB47" s="462"/>
      <c r="AC47" s="462"/>
      <c r="AD47" s="462"/>
      <c r="AE47" s="462"/>
      <c r="AF47" s="462"/>
      <c r="AG47" s="462"/>
      <c r="AH47" s="462"/>
      <c r="AI47" s="462"/>
      <c r="AJ47" s="462"/>
      <c r="AK47" s="462"/>
    </row>
    <row r="48" spans="1:37" s="241" customFormat="1" ht="32.25" customHeight="1">
      <c r="A48" s="694"/>
      <c r="B48" s="887" t="s">
        <v>775</v>
      </c>
      <c r="C48" s="886"/>
      <c r="D48" s="236">
        <v>1</v>
      </c>
      <c r="E48" s="237" t="s">
        <v>165</v>
      </c>
      <c r="F48" s="238">
        <v>7601.5</v>
      </c>
      <c r="G48" s="238">
        <v>7601.5</v>
      </c>
      <c r="H48" s="238">
        <v>0</v>
      </c>
      <c r="I48" s="238">
        <v>0</v>
      </c>
      <c r="J48" s="238">
        <v>7601.5</v>
      </c>
      <c r="K48" s="691"/>
      <c r="L48" s="685"/>
      <c r="M48" s="588"/>
      <c r="N48" s="563"/>
      <c r="O48" s="549"/>
      <c r="P48" s="564"/>
      <c r="Q48" s="565"/>
      <c r="R48" s="462"/>
      <c r="S48" s="462"/>
      <c r="T48" s="462"/>
      <c r="U48" s="462"/>
      <c r="V48" s="462"/>
      <c r="W48" s="462"/>
      <c r="X48" s="462"/>
      <c r="Y48" s="462"/>
      <c r="Z48" s="462"/>
      <c r="AA48" s="462"/>
      <c r="AB48" s="462"/>
      <c r="AC48" s="462"/>
      <c r="AD48" s="462"/>
      <c r="AE48" s="462"/>
      <c r="AF48" s="462"/>
      <c r="AG48" s="462"/>
      <c r="AH48" s="462"/>
      <c r="AI48" s="462"/>
      <c r="AJ48" s="462"/>
      <c r="AK48" s="462"/>
    </row>
    <row r="49" spans="1:37" s="241" customFormat="1" ht="32.25" customHeight="1">
      <c r="A49" s="694"/>
      <c r="B49" s="887" t="s">
        <v>776</v>
      </c>
      <c r="C49" s="886"/>
      <c r="D49" s="236">
        <v>2</v>
      </c>
      <c r="E49" s="237" t="s">
        <v>165</v>
      </c>
      <c r="F49" s="238">
        <v>12681</v>
      </c>
      <c r="G49" s="238">
        <v>25362</v>
      </c>
      <c r="H49" s="238">
        <v>0</v>
      </c>
      <c r="I49" s="238">
        <v>0</v>
      </c>
      <c r="J49" s="238">
        <v>25362</v>
      </c>
      <c r="K49" s="691"/>
      <c r="L49" s="685"/>
      <c r="M49" s="588"/>
      <c r="N49" s="563"/>
      <c r="O49" s="549"/>
      <c r="P49" s="564"/>
      <c r="Q49" s="565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462"/>
      <c r="AF49" s="462"/>
      <c r="AG49" s="462"/>
      <c r="AH49" s="462"/>
      <c r="AI49" s="462"/>
      <c r="AJ49" s="462"/>
      <c r="AK49" s="462"/>
    </row>
    <row r="50" spans="1:37" s="231" customFormat="1" ht="22.5" customHeight="1">
      <c r="A50" s="224" t="s">
        <v>299</v>
      </c>
      <c r="B50" s="881" t="s">
        <v>300</v>
      </c>
      <c r="C50" s="882"/>
      <c r="D50" s="225"/>
      <c r="E50" s="226"/>
      <c r="F50" s="227"/>
      <c r="G50" s="228"/>
      <c r="H50" s="227"/>
      <c r="I50" s="228"/>
      <c r="J50" s="229"/>
      <c r="K50" s="230"/>
      <c r="L50" s="684"/>
      <c r="M50" s="570"/>
      <c r="N50" s="571"/>
      <c r="O50" s="554"/>
      <c r="P50" s="555"/>
      <c r="Q50" s="556"/>
      <c r="R50" s="557"/>
      <c r="S50" s="557"/>
      <c r="T50" s="557"/>
      <c r="U50" s="557"/>
      <c r="V50" s="557"/>
      <c r="W50" s="557"/>
      <c r="X50" s="557"/>
      <c r="Y50" s="557"/>
      <c r="Z50" s="557"/>
      <c r="AA50" s="557"/>
      <c r="AB50" s="557"/>
      <c r="AC50" s="557"/>
      <c r="AD50" s="557"/>
      <c r="AE50" s="557"/>
      <c r="AF50" s="557"/>
      <c r="AG50" s="557"/>
      <c r="AH50" s="557"/>
      <c r="AI50" s="557"/>
      <c r="AJ50" s="557"/>
      <c r="AK50" s="557"/>
    </row>
    <row r="51" spans="1:37" ht="39" customHeight="1">
      <c r="A51" s="54"/>
      <c r="B51" s="883" t="s">
        <v>301</v>
      </c>
      <c r="C51" s="884"/>
      <c r="D51" s="242">
        <v>8324</v>
      </c>
      <c r="E51" s="243" t="s">
        <v>286</v>
      </c>
      <c r="F51" s="245">
        <v>59.5</v>
      </c>
      <c r="G51" s="245">
        <v>495278</v>
      </c>
      <c r="H51" s="245">
        <v>31</v>
      </c>
      <c r="I51" s="245">
        <v>258044</v>
      </c>
      <c r="J51" s="245">
        <v>753322</v>
      </c>
      <c r="K51" s="233"/>
      <c r="L51" s="218"/>
      <c r="M51" s="573"/>
      <c r="N51" s="548"/>
      <c r="O51" s="549"/>
      <c r="P51" s="550"/>
      <c r="Q51" s="551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</row>
    <row r="52" spans="1:37" ht="39" customHeight="1">
      <c r="A52" s="54"/>
      <c r="B52" s="883" t="s">
        <v>302</v>
      </c>
      <c r="C52" s="884"/>
      <c r="D52" s="242">
        <v>184</v>
      </c>
      <c r="E52" s="243" t="s">
        <v>286</v>
      </c>
      <c r="F52" s="238">
        <v>54.32</v>
      </c>
      <c r="G52" s="245">
        <v>9994.8799999999992</v>
      </c>
      <c r="H52" s="245">
        <v>30</v>
      </c>
      <c r="I52" s="245">
        <v>5520</v>
      </c>
      <c r="J52" s="245">
        <v>15514.88</v>
      </c>
      <c r="K52" s="233"/>
      <c r="L52" s="218"/>
      <c r="M52" s="573"/>
      <c r="N52" s="548"/>
      <c r="O52" s="549"/>
      <c r="P52" s="550"/>
      <c r="Q52" s="551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</row>
    <row r="53" spans="1:37" s="231" customFormat="1" ht="22.5" customHeight="1">
      <c r="A53" s="224" t="s">
        <v>303</v>
      </c>
      <c r="B53" s="881" t="s">
        <v>304</v>
      </c>
      <c r="C53" s="882"/>
      <c r="D53" s="225"/>
      <c r="E53" s="226"/>
      <c r="F53" s="227"/>
      <c r="G53" s="228"/>
      <c r="H53" s="227"/>
      <c r="I53" s="228"/>
      <c r="J53" s="229"/>
      <c r="K53" s="230"/>
      <c r="L53" s="684"/>
      <c r="M53" s="570"/>
      <c r="N53" s="571"/>
      <c r="O53" s="557"/>
      <c r="P53" s="557"/>
      <c r="Q53" s="589"/>
      <c r="R53" s="590"/>
      <c r="S53" s="591"/>
      <c r="T53" s="557"/>
      <c r="U53" s="557"/>
      <c r="V53" s="557"/>
      <c r="W53" s="557"/>
      <c r="X53" s="557"/>
      <c r="Y53" s="557"/>
      <c r="Z53" s="557"/>
      <c r="AA53" s="557"/>
      <c r="AB53" s="557"/>
      <c r="AC53" s="557"/>
      <c r="AD53" s="557"/>
      <c r="AE53" s="557"/>
      <c r="AF53" s="557"/>
      <c r="AG53" s="557"/>
      <c r="AH53" s="557"/>
      <c r="AI53" s="557"/>
      <c r="AJ53" s="557"/>
      <c r="AK53" s="557"/>
    </row>
    <row r="54" spans="1:37" ht="39.75" customHeight="1">
      <c r="A54" s="695"/>
      <c r="B54" s="888" t="s">
        <v>305</v>
      </c>
      <c r="C54" s="861"/>
      <c r="D54" s="242">
        <v>1300</v>
      </c>
      <c r="E54" s="243" t="s">
        <v>286</v>
      </c>
      <c r="F54" s="244">
        <v>395</v>
      </c>
      <c r="G54" s="245">
        <v>513500</v>
      </c>
      <c r="H54" s="244">
        <v>80</v>
      </c>
      <c r="I54" s="245">
        <v>104000</v>
      </c>
      <c r="J54" s="245">
        <v>617500</v>
      </c>
      <c r="K54" s="689"/>
      <c r="L54" s="218"/>
      <c r="M54" s="573"/>
      <c r="N54" s="548"/>
      <c r="O54" s="212"/>
      <c r="P54" s="212"/>
      <c r="Q54" s="549"/>
      <c r="R54" s="550"/>
      <c r="S54" s="548"/>
    </row>
    <row r="55" spans="1:37" ht="39.75" customHeight="1">
      <c r="A55" s="695"/>
      <c r="B55" s="888" t="s">
        <v>306</v>
      </c>
      <c r="C55" s="861"/>
      <c r="D55" s="242">
        <v>250</v>
      </c>
      <c r="E55" s="243" t="s">
        <v>286</v>
      </c>
      <c r="F55" s="244">
        <v>350</v>
      </c>
      <c r="G55" s="245">
        <v>87500</v>
      </c>
      <c r="H55" s="244">
        <v>80</v>
      </c>
      <c r="I55" s="245">
        <v>20000</v>
      </c>
      <c r="J55" s="245">
        <v>107500</v>
      </c>
      <c r="K55" s="689"/>
      <c r="L55" s="218"/>
      <c r="M55" s="573"/>
      <c r="N55" s="548"/>
      <c r="O55" s="212"/>
      <c r="P55" s="212"/>
      <c r="Q55" s="549"/>
      <c r="R55" s="550"/>
      <c r="S55" s="548"/>
    </row>
    <row r="56" spans="1:37" s="241" customFormat="1" ht="22.5" customHeight="1">
      <c r="A56" s="694"/>
      <c r="B56" s="885" t="s">
        <v>307</v>
      </c>
      <c r="C56" s="886"/>
      <c r="D56" s="236">
        <v>180</v>
      </c>
      <c r="E56" s="237" t="s">
        <v>188</v>
      </c>
      <c r="F56" s="254">
        <v>260</v>
      </c>
      <c r="G56" s="238">
        <v>46800</v>
      </c>
      <c r="H56" s="254">
        <v>50</v>
      </c>
      <c r="I56" s="238">
        <v>9000</v>
      </c>
      <c r="J56" s="238">
        <v>55800</v>
      </c>
      <c r="K56" s="691"/>
      <c r="L56" s="685"/>
      <c r="M56" s="573"/>
      <c r="N56" s="563"/>
      <c r="Q56" s="549"/>
      <c r="R56" s="564"/>
      <c r="S56" s="548"/>
    </row>
    <row r="57" spans="1:37" s="241" customFormat="1" ht="22.5" customHeight="1">
      <c r="A57" s="694"/>
      <c r="B57" s="887" t="s">
        <v>308</v>
      </c>
      <c r="C57" s="886"/>
      <c r="D57" s="236">
        <v>300</v>
      </c>
      <c r="E57" s="237" t="s">
        <v>188</v>
      </c>
      <c r="F57" s="254">
        <v>260</v>
      </c>
      <c r="G57" s="238">
        <v>78000</v>
      </c>
      <c r="H57" s="254">
        <v>50</v>
      </c>
      <c r="I57" s="238">
        <v>15000</v>
      </c>
      <c r="J57" s="238">
        <v>93000</v>
      </c>
      <c r="K57" s="691"/>
      <c r="L57" s="688"/>
      <c r="M57" s="573"/>
      <c r="N57" s="563"/>
      <c r="O57" s="589"/>
      <c r="P57" s="592"/>
      <c r="Q57" s="549"/>
      <c r="R57" s="564"/>
      <c r="S57" s="548"/>
    </row>
    <row r="58" spans="1:37" s="241" customFormat="1" ht="22.5" customHeight="1">
      <c r="A58" s="694"/>
      <c r="B58" s="887" t="s">
        <v>736</v>
      </c>
      <c r="C58" s="886"/>
      <c r="D58" s="236">
        <v>115</v>
      </c>
      <c r="E58" s="237" t="s">
        <v>188</v>
      </c>
      <c r="F58" s="238">
        <v>350</v>
      </c>
      <c r="G58" s="238">
        <v>40250</v>
      </c>
      <c r="H58" s="238">
        <v>25</v>
      </c>
      <c r="I58" s="238">
        <v>2875</v>
      </c>
      <c r="J58" s="238">
        <v>43125</v>
      </c>
      <c r="K58" s="691"/>
      <c r="L58" s="688"/>
      <c r="M58" s="588"/>
      <c r="N58" s="563"/>
      <c r="O58" s="549"/>
      <c r="P58" s="564"/>
    </row>
    <row r="59" spans="1:37" ht="22.5" customHeight="1">
      <c r="A59" s="695"/>
      <c r="B59" s="888" t="s">
        <v>309</v>
      </c>
      <c r="C59" s="889"/>
      <c r="D59" s="236">
        <v>1095</v>
      </c>
      <c r="E59" s="243" t="s">
        <v>143</v>
      </c>
      <c r="F59" s="244">
        <v>24.6</v>
      </c>
      <c r="G59" s="245">
        <v>26937</v>
      </c>
      <c r="H59" s="244">
        <v>12</v>
      </c>
      <c r="I59" s="245">
        <v>13140</v>
      </c>
      <c r="J59" s="245">
        <v>40077</v>
      </c>
      <c r="K59" s="689"/>
      <c r="L59" s="218"/>
      <c r="M59" s="573"/>
      <c r="N59" s="548"/>
      <c r="O59" s="554"/>
      <c r="P59" s="593"/>
      <c r="Q59" s="212"/>
    </row>
    <row r="60" spans="1:37" ht="22.5" customHeight="1">
      <c r="A60" s="695"/>
      <c r="B60" s="860" t="s">
        <v>310</v>
      </c>
      <c r="C60" s="861"/>
      <c r="D60" s="242">
        <v>63.85</v>
      </c>
      <c r="E60" s="243" t="s">
        <v>44</v>
      </c>
      <c r="F60" s="244">
        <v>68.48</v>
      </c>
      <c r="G60" s="245">
        <v>4372.4480000000003</v>
      </c>
      <c r="H60" s="244">
        <v>38</v>
      </c>
      <c r="I60" s="245">
        <v>2426.3000000000002</v>
      </c>
      <c r="J60" s="245">
        <v>6798.7480000000005</v>
      </c>
      <c r="K60" s="689"/>
      <c r="L60" s="218"/>
      <c r="M60" s="573"/>
      <c r="N60" s="548"/>
      <c r="O60" s="549"/>
      <c r="P60" s="550"/>
      <c r="Q60" s="551"/>
    </row>
    <row r="61" spans="1:37" s="231" customFormat="1">
      <c r="A61" s="224" t="s">
        <v>311</v>
      </c>
      <c r="B61" s="881" t="s">
        <v>312</v>
      </c>
      <c r="C61" s="882"/>
      <c r="D61" s="225"/>
      <c r="E61" s="226"/>
      <c r="F61" s="227"/>
      <c r="G61" s="228"/>
      <c r="H61" s="227"/>
      <c r="I61" s="228"/>
      <c r="J61" s="229"/>
      <c r="K61" s="230"/>
      <c r="L61" s="684"/>
      <c r="M61" s="570"/>
      <c r="N61" s="571"/>
      <c r="O61" s="589"/>
      <c r="P61" s="590"/>
      <c r="Q61" s="556"/>
      <c r="R61" s="557"/>
      <c r="S61" s="557"/>
      <c r="T61" s="557"/>
      <c r="U61" s="557"/>
      <c r="V61" s="557"/>
      <c r="W61" s="557"/>
      <c r="X61" s="557"/>
      <c r="Y61" s="557"/>
      <c r="Z61" s="557"/>
      <c r="AA61" s="557"/>
      <c r="AB61" s="557"/>
      <c r="AC61" s="557"/>
      <c r="AD61" s="557"/>
      <c r="AE61" s="557"/>
      <c r="AF61" s="557"/>
      <c r="AG61" s="557"/>
      <c r="AH61" s="557"/>
      <c r="AI61" s="557"/>
      <c r="AJ61" s="557"/>
      <c r="AK61" s="557"/>
    </row>
    <row r="62" spans="1:37" ht="22.5" customHeight="1">
      <c r="A62" s="695"/>
      <c r="B62" s="860" t="s">
        <v>313</v>
      </c>
      <c r="C62" s="861"/>
      <c r="D62" s="242">
        <v>97</v>
      </c>
      <c r="E62" s="243" t="s">
        <v>165</v>
      </c>
      <c r="F62" s="244">
        <v>3656</v>
      </c>
      <c r="G62" s="245">
        <v>354632</v>
      </c>
      <c r="H62" s="244">
        <v>450</v>
      </c>
      <c r="I62" s="245">
        <v>43650</v>
      </c>
      <c r="J62" s="245">
        <v>398282</v>
      </c>
      <c r="K62" s="689"/>
      <c r="L62" s="218"/>
      <c r="M62" s="573"/>
      <c r="N62" s="548"/>
      <c r="O62" s="549"/>
      <c r="P62" s="550"/>
      <c r="Q62" s="551"/>
    </row>
    <row r="63" spans="1:37" ht="39.75" customHeight="1">
      <c r="A63" s="695"/>
      <c r="B63" s="887" t="s">
        <v>314</v>
      </c>
      <c r="C63" s="886"/>
      <c r="D63" s="236">
        <v>48</v>
      </c>
      <c r="E63" s="243" t="s">
        <v>165</v>
      </c>
      <c r="F63" s="254">
        <v>4400</v>
      </c>
      <c r="G63" s="238">
        <v>211200</v>
      </c>
      <c r="H63" s="244">
        <v>0</v>
      </c>
      <c r="I63" s="238">
        <v>0</v>
      </c>
      <c r="J63" s="238">
        <v>211200</v>
      </c>
      <c r="K63" s="689"/>
      <c r="L63" s="218"/>
      <c r="M63" s="573"/>
      <c r="N63" s="548"/>
      <c r="O63" s="549"/>
      <c r="P63" s="550"/>
      <c r="Q63" s="551"/>
    </row>
    <row r="64" spans="1:37" ht="22.5" customHeight="1">
      <c r="A64" s="695"/>
      <c r="B64" s="885" t="s">
        <v>315</v>
      </c>
      <c r="C64" s="886"/>
      <c r="D64" s="236">
        <v>48</v>
      </c>
      <c r="E64" s="243" t="s">
        <v>165</v>
      </c>
      <c r="F64" s="254">
        <v>4400</v>
      </c>
      <c r="G64" s="238">
        <v>211200</v>
      </c>
      <c r="H64" s="244">
        <v>450</v>
      </c>
      <c r="I64" s="238">
        <v>21600</v>
      </c>
      <c r="J64" s="238">
        <v>232800</v>
      </c>
      <c r="K64" s="689"/>
      <c r="L64" s="218"/>
      <c r="M64" s="573"/>
      <c r="N64" s="548"/>
      <c r="O64" s="549"/>
      <c r="P64" s="550"/>
      <c r="Q64" s="551"/>
    </row>
    <row r="65" spans="1:37" ht="22.5" customHeight="1">
      <c r="A65" s="695"/>
      <c r="B65" s="885" t="s">
        <v>316</v>
      </c>
      <c r="C65" s="886"/>
      <c r="D65" s="236">
        <v>37</v>
      </c>
      <c r="E65" s="243" t="s">
        <v>165</v>
      </c>
      <c r="F65" s="254">
        <v>2720</v>
      </c>
      <c r="G65" s="238">
        <v>100640</v>
      </c>
      <c r="H65" s="244">
        <v>150</v>
      </c>
      <c r="I65" s="238">
        <v>5550</v>
      </c>
      <c r="J65" s="238">
        <v>106190</v>
      </c>
      <c r="K65" s="689"/>
      <c r="L65" s="218"/>
      <c r="M65" s="573"/>
      <c r="N65" s="548"/>
      <c r="O65" s="549"/>
      <c r="P65" s="550"/>
      <c r="Q65" s="551"/>
    </row>
    <row r="66" spans="1:37" ht="22.5" customHeight="1">
      <c r="A66" s="695"/>
      <c r="B66" s="885" t="s">
        <v>317</v>
      </c>
      <c r="C66" s="886"/>
      <c r="D66" s="236">
        <v>22</v>
      </c>
      <c r="E66" s="243" t="s">
        <v>165</v>
      </c>
      <c r="F66" s="254">
        <v>200</v>
      </c>
      <c r="G66" s="238">
        <v>4400</v>
      </c>
      <c r="H66" s="244">
        <v>25</v>
      </c>
      <c r="I66" s="238">
        <v>550</v>
      </c>
      <c r="J66" s="238">
        <v>4950</v>
      </c>
      <c r="K66" s="689"/>
      <c r="L66" s="218"/>
      <c r="M66" s="573"/>
      <c r="N66" s="548"/>
      <c r="O66" s="549"/>
      <c r="P66" s="550"/>
      <c r="Q66" s="551"/>
    </row>
    <row r="67" spans="1:37" ht="22.5" customHeight="1">
      <c r="A67" s="695"/>
      <c r="B67" s="885" t="s">
        <v>318</v>
      </c>
      <c r="C67" s="886"/>
      <c r="D67" s="236">
        <v>97</v>
      </c>
      <c r="E67" s="243" t="s">
        <v>165</v>
      </c>
      <c r="F67" s="254">
        <v>240</v>
      </c>
      <c r="G67" s="238">
        <v>23280</v>
      </c>
      <c r="H67" s="244">
        <v>70</v>
      </c>
      <c r="I67" s="238">
        <v>6790</v>
      </c>
      <c r="J67" s="238">
        <v>30070</v>
      </c>
      <c r="K67" s="689"/>
      <c r="L67" s="218"/>
      <c r="M67" s="573"/>
      <c r="N67" s="548"/>
      <c r="O67" s="549"/>
      <c r="P67" s="550"/>
      <c r="Q67" s="551"/>
    </row>
    <row r="68" spans="1:37" ht="22.5" customHeight="1">
      <c r="A68" s="695"/>
      <c r="B68" s="885" t="s">
        <v>319</v>
      </c>
      <c r="C68" s="886"/>
      <c r="D68" s="236">
        <v>97</v>
      </c>
      <c r="E68" s="243" t="s">
        <v>165</v>
      </c>
      <c r="F68" s="254">
        <v>560</v>
      </c>
      <c r="G68" s="238">
        <v>54320</v>
      </c>
      <c r="H68" s="244">
        <v>70</v>
      </c>
      <c r="I68" s="238">
        <v>6790</v>
      </c>
      <c r="J68" s="238">
        <v>61110</v>
      </c>
      <c r="K68" s="689"/>
      <c r="L68" s="218"/>
      <c r="M68" s="573"/>
      <c r="N68" s="548"/>
      <c r="O68" s="549"/>
      <c r="P68" s="550"/>
      <c r="Q68" s="594"/>
      <c r="R68" s="595"/>
    </row>
    <row r="69" spans="1:37" s="241" customFormat="1" ht="22.5" customHeight="1">
      <c r="A69" s="694"/>
      <c r="B69" s="885" t="s">
        <v>320</v>
      </c>
      <c r="C69" s="886"/>
      <c r="D69" s="236">
        <v>37</v>
      </c>
      <c r="E69" s="237" t="s">
        <v>165</v>
      </c>
      <c r="F69" s="254">
        <v>1320</v>
      </c>
      <c r="G69" s="238">
        <v>48840</v>
      </c>
      <c r="H69" s="254">
        <v>2550</v>
      </c>
      <c r="I69" s="238">
        <v>94350</v>
      </c>
      <c r="J69" s="238">
        <v>143190</v>
      </c>
      <c r="K69" s="691"/>
      <c r="L69" s="685"/>
      <c r="M69" s="588"/>
      <c r="N69" s="563"/>
      <c r="O69" s="596"/>
      <c r="P69" s="595"/>
      <c r="Q69" s="565"/>
      <c r="R69" s="564"/>
    </row>
    <row r="70" spans="1:37" s="241" customFormat="1" ht="22.5" customHeight="1">
      <c r="A70" s="694"/>
      <c r="B70" s="885" t="s">
        <v>321</v>
      </c>
      <c r="C70" s="886"/>
      <c r="D70" s="236">
        <v>145</v>
      </c>
      <c r="E70" s="243" t="s">
        <v>165</v>
      </c>
      <c r="F70" s="254">
        <v>960</v>
      </c>
      <c r="G70" s="238">
        <v>139200</v>
      </c>
      <c r="H70" s="254">
        <v>0</v>
      </c>
      <c r="I70" s="238">
        <v>0</v>
      </c>
      <c r="J70" s="238">
        <v>139200</v>
      </c>
      <c r="K70" s="691"/>
      <c r="L70" s="685"/>
      <c r="M70" s="573"/>
      <c r="N70" s="563"/>
      <c r="O70" s="549"/>
      <c r="P70" s="564"/>
      <c r="Q70" s="597"/>
      <c r="R70" s="596"/>
    </row>
    <row r="71" spans="1:37" s="241" customFormat="1" ht="22.5" customHeight="1">
      <c r="A71" s="694"/>
      <c r="B71" s="885" t="s">
        <v>322</v>
      </c>
      <c r="C71" s="886"/>
      <c r="D71" s="236">
        <v>96</v>
      </c>
      <c r="E71" s="243" t="s">
        <v>165</v>
      </c>
      <c r="F71" s="254">
        <v>11000</v>
      </c>
      <c r="G71" s="238">
        <v>1056000</v>
      </c>
      <c r="H71" s="254">
        <v>0</v>
      </c>
      <c r="I71" s="238">
        <v>0</v>
      </c>
      <c r="J71" s="238">
        <v>1056000</v>
      </c>
      <c r="K71" s="691"/>
      <c r="L71" s="685"/>
      <c r="M71" s="573"/>
      <c r="N71" s="563"/>
      <c r="P71" s="564"/>
      <c r="Q71" s="565"/>
      <c r="R71" s="549"/>
    </row>
    <row r="72" spans="1:37" s="241" customFormat="1" ht="22.5" customHeight="1">
      <c r="A72" s="694"/>
      <c r="B72" s="885" t="s">
        <v>323</v>
      </c>
      <c r="C72" s="886"/>
      <c r="D72" s="236">
        <v>1</v>
      </c>
      <c r="E72" s="237" t="s">
        <v>165</v>
      </c>
      <c r="F72" s="254">
        <v>3400</v>
      </c>
      <c r="G72" s="238">
        <v>3400</v>
      </c>
      <c r="H72" s="254">
        <v>70</v>
      </c>
      <c r="I72" s="238">
        <v>70</v>
      </c>
      <c r="J72" s="238">
        <v>3470</v>
      </c>
      <c r="K72" s="691"/>
      <c r="L72" s="685"/>
      <c r="M72" s="588"/>
      <c r="N72" s="563"/>
      <c r="O72" s="549"/>
      <c r="P72" s="564"/>
      <c r="Q72" s="565"/>
    </row>
    <row r="73" spans="1:37" s="241" customFormat="1" ht="22.5" customHeight="1">
      <c r="A73" s="694"/>
      <c r="B73" s="885" t="s">
        <v>324</v>
      </c>
      <c r="C73" s="886"/>
      <c r="D73" s="236">
        <v>1</v>
      </c>
      <c r="E73" s="237" t="s">
        <v>165</v>
      </c>
      <c r="F73" s="254">
        <v>220</v>
      </c>
      <c r="G73" s="238">
        <v>220</v>
      </c>
      <c r="H73" s="254">
        <v>70</v>
      </c>
      <c r="I73" s="238">
        <v>70</v>
      </c>
      <c r="J73" s="238">
        <v>290</v>
      </c>
      <c r="K73" s="691"/>
      <c r="L73" s="685"/>
      <c r="M73" s="588"/>
      <c r="N73" s="563"/>
      <c r="O73" s="549"/>
      <c r="P73" s="564"/>
      <c r="Q73" s="565"/>
    </row>
    <row r="74" spans="1:37" s="241" customFormat="1" ht="22.5" customHeight="1">
      <c r="A74" s="694"/>
      <c r="B74" s="885" t="s">
        <v>325</v>
      </c>
      <c r="C74" s="886"/>
      <c r="D74" s="236">
        <v>2</v>
      </c>
      <c r="E74" s="237" t="s">
        <v>165</v>
      </c>
      <c r="F74" s="254">
        <v>1570</v>
      </c>
      <c r="G74" s="238">
        <v>3140</v>
      </c>
      <c r="H74" s="254">
        <v>105</v>
      </c>
      <c r="I74" s="238">
        <v>210</v>
      </c>
      <c r="J74" s="238">
        <v>3350</v>
      </c>
      <c r="K74" s="691"/>
      <c r="L74" s="685"/>
      <c r="M74" s="588"/>
      <c r="N74" s="563"/>
      <c r="O74" s="549"/>
      <c r="P74" s="564"/>
      <c r="Q74" s="565"/>
    </row>
    <row r="75" spans="1:37" s="241" customFormat="1" ht="22.5" customHeight="1">
      <c r="A75" s="694"/>
      <c r="B75" s="885" t="s">
        <v>326</v>
      </c>
      <c r="C75" s="886"/>
      <c r="D75" s="236">
        <v>35</v>
      </c>
      <c r="E75" s="237" t="s">
        <v>188</v>
      </c>
      <c r="F75" s="254">
        <v>2200</v>
      </c>
      <c r="G75" s="238">
        <v>77000</v>
      </c>
      <c r="H75" s="254">
        <v>198</v>
      </c>
      <c r="I75" s="238">
        <v>6930</v>
      </c>
      <c r="J75" s="238">
        <v>83930</v>
      </c>
      <c r="K75" s="691"/>
      <c r="L75" s="685"/>
      <c r="M75" s="588"/>
      <c r="N75" s="596"/>
      <c r="O75" s="549"/>
      <c r="P75" s="564"/>
      <c r="Q75" s="565"/>
    </row>
    <row r="76" spans="1:37" s="231" customFormat="1">
      <c r="A76" s="224" t="s">
        <v>327</v>
      </c>
      <c r="B76" s="881" t="s">
        <v>328</v>
      </c>
      <c r="C76" s="882"/>
      <c r="D76" s="225"/>
      <c r="E76" s="226"/>
      <c r="F76" s="227"/>
      <c r="G76" s="228"/>
      <c r="H76" s="227"/>
      <c r="I76" s="228"/>
      <c r="J76" s="229"/>
      <c r="K76" s="230"/>
      <c r="L76" s="684"/>
      <c r="M76" s="570"/>
      <c r="N76" s="571"/>
      <c r="O76" s="554"/>
      <c r="P76" s="555"/>
      <c r="Q76" s="556"/>
      <c r="R76" s="557"/>
      <c r="S76" s="557"/>
      <c r="T76" s="557"/>
      <c r="U76" s="557"/>
      <c r="V76" s="557"/>
      <c r="W76" s="557"/>
      <c r="X76" s="557"/>
      <c r="Y76" s="557"/>
      <c r="Z76" s="557"/>
      <c r="AA76" s="557"/>
      <c r="AB76" s="557"/>
      <c r="AC76" s="557"/>
      <c r="AD76" s="557"/>
      <c r="AE76" s="557"/>
      <c r="AF76" s="557"/>
      <c r="AG76" s="557"/>
      <c r="AH76" s="557"/>
      <c r="AI76" s="557"/>
      <c r="AJ76" s="557"/>
      <c r="AK76" s="557"/>
    </row>
    <row r="77" spans="1:37" ht="22.5" customHeight="1">
      <c r="A77" s="695"/>
      <c r="B77" s="860" t="s">
        <v>329</v>
      </c>
      <c r="C77" s="861"/>
      <c r="D77" s="242">
        <v>14</v>
      </c>
      <c r="E77" s="243" t="s">
        <v>44</v>
      </c>
      <c r="F77" s="244">
        <v>301</v>
      </c>
      <c r="G77" s="245">
        <v>4214</v>
      </c>
      <c r="H77" s="244">
        <v>158</v>
      </c>
      <c r="I77" s="245">
        <v>2212</v>
      </c>
      <c r="J77" s="245">
        <v>6426</v>
      </c>
      <c r="K77" s="689"/>
      <c r="L77" s="218"/>
      <c r="M77" s="573"/>
      <c r="N77" s="548"/>
      <c r="O77" s="549"/>
      <c r="P77" s="589"/>
      <c r="Q77" s="551"/>
    </row>
    <row r="78" spans="1:37" ht="22.5" customHeight="1">
      <c r="A78" s="695"/>
      <c r="B78" s="860" t="s">
        <v>330</v>
      </c>
      <c r="C78" s="861"/>
      <c r="D78" s="242">
        <v>34</v>
      </c>
      <c r="E78" s="243" t="s">
        <v>188</v>
      </c>
      <c r="F78" s="244">
        <v>200</v>
      </c>
      <c r="G78" s="245">
        <v>6800</v>
      </c>
      <c r="H78" s="244">
        <v>40</v>
      </c>
      <c r="I78" s="245">
        <v>1360</v>
      </c>
      <c r="J78" s="245">
        <v>8160</v>
      </c>
      <c r="K78" s="689"/>
      <c r="L78" s="218"/>
      <c r="M78" s="573"/>
      <c r="N78" s="548"/>
      <c r="O78" s="549"/>
      <c r="P78" s="549"/>
      <c r="Q78" s="551"/>
    </row>
    <row r="79" spans="1:37" ht="22.5" customHeight="1">
      <c r="A79" s="695"/>
      <c r="B79" s="860" t="s">
        <v>331</v>
      </c>
      <c r="C79" s="861"/>
      <c r="D79" s="242">
        <v>4.5</v>
      </c>
      <c r="E79" s="243" t="s">
        <v>188</v>
      </c>
      <c r="F79" s="244">
        <v>301</v>
      </c>
      <c r="G79" s="245">
        <v>1354.5</v>
      </c>
      <c r="H79" s="244">
        <v>184</v>
      </c>
      <c r="I79" s="245">
        <v>828</v>
      </c>
      <c r="J79" s="245">
        <v>2182.5</v>
      </c>
      <c r="K79" s="689"/>
      <c r="L79" s="218"/>
      <c r="M79" s="573"/>
      <c r="N79" s="596"/>
      <c r="O79" s="589"/>
      <c r="P79" s="212"/>
      <c r="Q79" s="551"/>
    </row>
    <row r="80" spans="1:37" s="241" customFormat="1" ht="22.5" customHeight="1">
      <c r="A80" s="694"/>
      <c r="B80" s="885" t="s">
        <v>332</v>
      </c>
      <c r="C80" s="886"/>
      <c r="D80" s="236">
        <v>20</v>
      </c>
      <c r="E80" s="237" t="s">
        <v>44</v>
      </c>
      <c r="F80" s="254">
        <v>240</v>
      </c>
      <c r="G80" s="238">
        <v>4800</v>
      </c>
      <c r="H80" s="254">
        <v>161</v>
      </c>
      <c r="I80" s="238">
        <v>3220</v>
      </c>
      <c r="J80" s="238">
        <v>8020</v>
      </c>
      <c r="K80" s="691"/>
      <c r="L80" s="685"/>
      <c r="M80" s="588"/>
      <c r="N80" s="563"/>
      <c r="O80" s="549"/>
      <c r="P80" s="549"/>
      <c r="Q80" s="565"/>
    </row>
    <row r="81" spans="1:37" s="241" customFormat="1" ht="22.5" customHeight="1">
      <c r="A81" s="694"/>
      <c r="B81" s="885" t="s">
        <v>333</v>
      </c>
      <c r="C81" s="886"/>
      <c r="D81" s="236">
        <v>23</v>
      </c>
      <c r="E81" s="237" t="s">
        <v>44</v>
      </c>
      <c r="F81" s="254">
        <v>210</v>
      </c>
      <c r="G81" s="238">
        <v>4830</v>
      </c>
      <c r="H81" s="254">
        <v>161</v>
      </c>
      <c r="I81" s="238">
        <v>3703</v>
      </c>
      <c r="J81" s="238">
        <v>8533</v>
      </c>
      <c r="K81" s="691"/>
      <c r="L81" s="685"/>
      <c r="M81" s="588"/>
      <c r="N81" s="563"/>
      <c r="O81" s="549"/>
      <c r="P81" s="564"/>
      <c r="Q81" s="565"/>
    </row>
    <row r="82" spans="1:37" s="241" customFormat="1" ht="22.5" customHeight="1">
      <c r="A82" s="694"/>
      <c r="B82" s="885" t="s">
        <v>334</v>
      </c>
      <c r="C82" s="886"/>
      <c r="D82" s="236">
        <v>17.5</v>
      </c>
      <c r="E82" s="237" t="s">
        <v>44</v>
      </c>
      <c r="F82" s="254">
        <v>430</v>
      </c>
      <c r="G82" s="238">
        <v>7525</v>
      </c>
      <c r="H82" s="254">
        <v>161</v>
      </c>
      <c r="I82" s="238">
        <v>2817.5</v>
      </c>
      <c r="J82" s="238">
        <v>10342.5</v>
      </c>
      <c r="K82" s="691"/>
      <c r="L82" s="685"/>
      <c r="M82" s="588"/>
      <c r="N82" s="563"/>
      <c r="O82" s="549"/>
      <c r="P82" s="564"/>
      <c r="Q82" s="565"/>
    </row>
    <row r="83" spans="1:37" s="231" customFormat="1">
      <c r="A83" s="224" t="s">
        <v>335</v>
      </c>
      <c r="B83" s="881" t="s">
        <v>336</v>
      </c>
      <c r="C83" s="882"/>
      <c r="D83" s="225"/>
      <c r="E83" s="226"/>
      <c r="F83" s="227"/>
      <c r="G83" s="228"/>
      <c r="H83" s="227"/>
      <c r="I83" s="228"/>
      <c r="J83" s="229"/>
      <c r="K83" s="230"/>
      <c r="L83" s="684"/>
      <c r="M83" s="570"/>
      <c r="N83" s="571"/>
      <c r="O83" s="589"/>
      <c r="P83" s="550"/>
      <c r="Q83" s="556"/>
      <c r="R83" s="557"/>
      <c r="S83" s="557"/>
      <c r="T83" s="557"/>
      <c r="U83" s="557"/>
      <c r="V83" s="557"/>
      <c r="W83" s="557"/>
      <c r="X83" s="557"/>
      <c r="Y83" s="557"/>
      <c r="Z83" s="557"/>
      <c r="AA83" s="557"/>
      <c r="AB83" s="557"/>
      <c r="AC83" s="557"/>
      <c r="AD83" s="557"/>
      <c r="AE83" s="557"/>
      <c r="AF83" s="557"/>
      <c r="AG83" s="557"/>
      <c r="AH83" s="557"/>
      <c r="AI83" s="557"/>
      <c r="AJ83" s="557"/>
      <c r="AK83" s="557"/>
    </row>
    <row r="84" spans="1:37" ht="22.5" customHeight="1">
      <c r="A84" s="695"/>
      <c r="B84" s="860" t="s">
        <v>337</v>
      </c>
      <c r="C84" s="861"/>
      <c r="D84" s="242">
        <v>48</v>
      </c>
      <c r="E84" s="243" t="s">
        <v>44</v>
      </c>
      <c r="F84" s="244">
        <v>76</v>
      </c>
      <c r="G84" s="245">
        <v>3648</v>
      </c>
      <c r="H84" s="244">
        <v>99</v>
      </c>
      <c r="I84" s="245">
        <v>4752</v>
      </c>
      <c r="J84" s="245">
        <v>8400</v>
      </c>
      <c r="K84" s="689"/>
      <c r="L84" s="218"/>
      <c r="M84" s="573"/>
      <c r="N84" s="548"/>
      <c r="O84" s="549"/>
      <c r="P84" s="212"/>
      <c r="Q84" s="598"/>
      <c r="R84" s="598"/>
      <c r="S84" s="599"/>
      <c r="T84" s="600"/>
      <c r="U84" s="600"/>
      <c r="V84" s="600"/>
      <c r="W84" s="601"/>
      <c r="X84" s="600"/>
    </row>
    <row r="85" spans="1:37" ht="22.5" customHeight="1">
      <c r="A85" s="695"/>
      <c r="B85" s="860" t="s">
        <v>338</v>
      </c>
      <c r="C85" s="861"/>
      <c r="D85" s="242">
        <v>501.6</v>
      </c>
      <c r="E85" s="243" t="s">
        <v>143</v>
      </c>
      <c r="F85" s="244">
        <v>24.33</v>
      </c>
      <c r="G85" s="245">
        <v>12203.928</v>
      </c>
      <c r="H85" s="244">
        <v>161</v>
      </c>
      <c r="I85" s="245">
        <v>80757.600000000006</v>
      </c>
      <c r="J85" s="245">
        <v>92961.528000000006</v>
      </c>
      <c r="K85" s="689"/>
      <c r="L85" s="218"/>
      <c r="M85" s="573"/>
      <c r="N85" s="548"/>
      <c r="O85" s="602"/>
      <c r="P85" s="550"/>
      <c r="Q85" s="603"/>
      <c r="R85" s="598"/>
      <c r="S85" s="599"/>
      <c r="T85" s="600"/>
      <c r="U85" s="600"/>
      <c r="V85" s="600"/>
      <c r="W85" s="601"/>
      <c r="X85" s="600"/>
    </row>
    <row r="86" spans="1:37" ht="22.5" customHeight="1">
      <c r="A86" s="695"/>
      <c r="B86" s="860" t="s">
        <v>339</v>
      </c>
      <c r="C86" s="861"/>
      <c r="D86" s="242">
        <v>339.27</v>
      </c>
      <c r="E86" s="243" t="s">
        <v>143</v>
      </c>
      <c r="F86" s="244">
        <v>24.39</v>
      </c>
      <c r="G86" s="245">
        <v>8274.7952999999998</v>
      </c>
      <c r="H86" s="244">
        <v>161</v>
      </c>
      <c r="I86" s="245">
        <v>54622.469999999994</v>
      </c>
      <c r="J86" s="245">
        <v>62897.265299999992</v>
      </c>
      <c r="K86" s="689"/>
      <c r="L86" s="218"/>
      <c r="M86" s="573"/>
      <c r="N86" s="604"/>
      <c r="O86" s="602"/>
      <c r="P86" s="550"/>
      <c r="Q86" s="598"/>
      <c r="R86" s="598"/>
      <c r="S86" s="599"/>
      <c r="T86" s="600"/>
      <c r="U86" s="600"/>
      <c r="V86" s="600"/>
      <c r="W86" s="601"/>
      <c r="X86" s="600"/>
    </row>
    <row r="87" spans="1:37" ht="22.5" customHeight="1">
      <c r="A87" s="695"/>
      <c r="B87" s="860" t="s">
        <v>310</v>
      </c>
      <c r="C87" s="861"/>
      <c r="D87" s="242">
        <v>48</v>
      </c>
      <c r="E87" s="243" t="s">
        <v>44</v>
      </c>
      <c r="F87" s="244">
        <v>68.48</v>
      </c>
      <c r="G87" s="245">
        <v>3287.04</v>
      </c>
      <c r="H87" s="244">
        <v>38</v>
      </c>
      <c r="I87" s="245">
        <v>1824</v>
      </c>
      <c r="J87" s="245">
        <v>5111.04</v>
      </c>
      <c r="K87" s="689"/>
      <c r="L87" s="218"/>
      <c r="M87" s="573"/>
      <c r="N87" s="604"/>
      <c r="O87" s="212"/>
      <c r="P87" s="212"/>
      <c r="Q87" s="551"/>
    </row>
    <row r="88" spans="1:37" s="231" customFormat="1">
      <c r="A88" s="224" t="s">
        <v>340</v>
      </c>
      <c r="B88" s="881" t="s">
        <v>341</v>
      </c>
      <c r="C88" s="882"/>
      <c r="D88" s="225"/>
      <c r="E88" s="226"/>
      <c r="F88" s="227"/>
      <c r="G88" s="228"/>
      <c r="H88" s="227"/>
      <c r="I88" s="228"/>
      <c r="J88" s="229"/>
      <c r="K88" s="230"/>
      <c r="L88" s="684"/>
      <c r="M88" s="570"/>
      <c r="N88" s="605"/>
      <c r="O88" s="554"/>
      <c r="P88" s="555"/>
      <c r="Q88" s="556"/>
      <c r="R88" s="557"/>
      <c r="S88" s="557"/>
      <c r="T88" s="557"/>
      <c r="U88" s="557"/>
      <c r="V88" s="557"/>
      <c r="W88" s="557"/>
      <c r="X88" s="557"/>
      <c r="Y88" s="557"/>
      <c r="Z88" s="557"/>
      <c r="AA88" s="557"/>
      <c r="AB88" s="557"/>
      <c r="AC88" s="557"/>
      <c r="AD88" s="557"/>
      <c r="AE88" s="557"/>
      <c r="AF88" s="557"/>
      <c r="AG88" s="557"/>
      <c r="AH88" s="557"/>
      <c r="AI88" s="557"/>
      <c r="AJ88" s="557"/>
      <c r="AK88" s="557"/>
    </row>
    <row r="89" spans="1:37">
      <c r="A89" s="695"/>
      <c r="B89" s="860" t="s">
        <v>337</v>
      </c>
      <c r="C89" s="861"/>
      <c r="D89" s="242">
        <v>57</v>
      </c>
      <c r="E89" s="243" t="s">
        <v>44</v>
      </c>
      <c r="F89" s="244">
        <v>76</v>
      </c>
      <c r="G89" s="245">
        <v>4332</v>
      </c>
      <c r="H89" s="244">
        <v>99</v>
      </c>
      <c r="I89" s="245">
        <v>5643</v>
      </c>
      <c r="J89" s="245">
        <v>9975</v>
      </c>
      <c r="K89" s="689"/>
      <c r="L89" s="218"/>
      <c r="M89" s="573"/>
      <c r="N89" s="604"/>
      <c r="O89" s="589"/>
      <c r="P89" s="550"/>
      <c r="Q89" s="598"/>
      <c r="R89" s="598"/>
      <c r="S89" s="598"/>
      <c r="T89" s="600"/>
    </row>
    <row r="90" spans="1:37">
      <c r="A90" s="695"/>
      <c r="B90" s="860" t="s">
        <v>338</v>
      </c>
      <c r="C90" s="861"/>
      <c r="D90" s="242">
        <v>590.70000000000005</v>
      </c>
      <c r="E90" s="243" t="s">
        <v>143</v>
      </c>
      <c r="F90" s="244">
        <v>24.33</v>
      </c>
      <c r="G90" s="245">
        <v>14371.731</v>
      </c>
      <c r="H90" s="244">
        <v>161</v>
      </c>
      <c r="I90" s="245">
        <v>95102.700000000012</v>
      </c>
      <c r="J90" s="245">
        <v>109474.43100000001</v>
      </c>
      <c r="K90" s="689"/>
      <c r="L90" s="218"/>
      <c r="M90" s="573"/>
      <c r="N90" s="604"/>
      <c r="O90" s="602"/>
      <c r="P90" s="550"/>
      <c r="Q90" s="603"/>
      <c r="R90" s="598"/>
      <c r="S90" s="599"/>
      <c r="T90" s="600"/>
    </row>
    <row r="91" spans="1:37">
      <c r="A91" s="695"/>
      <c r="B91" s="860" t="s">
        <v>339</v>
      </c>
      <c r="C91" s="861"/>
      <c r="D91" s="242">
        <v>402.39</v>
      </c>
      <c r="E91" s="243" t="s">
        <v>143</v>
      </c>
      <c r="F91" s="244">
        <v>24.39</v>
      </c>
      <c r="G91" s="245">
        <v>9814.2921000000006</v>
      </c>
      <c r="H91" s="244">
        <v>161</v>
      </c>
      <c r="I91" s="245">
        <v>64784.79</v>
      </c>
      <c r="J91" s="245">
        <v>74599.0821</v>
      </c>
      <c r="K91" s="689"/>
      <c r="L91" s="218"/>
      <c r="M91" s="573"/>
      <c r="N91" s="604"/>
      <c r="O91" s="602"/>
      <c r="P91" s="550"/>
      <c r="Q91" s="598"/>
      <c r="R91" s="598"/>
      <c r="S91" s="599"/>
      <c r="T91" s="600"/>
    </row>
    <row r="92" spans="1:37">
      <c r="A92" s="695"/>
      <c r="B92" s="860" t="s">
        <v>310</v>
      </c>
      <c r="C92" s="861"/>
      <c r="D92" s="242">
        <v>57</v>
      </c>
      <c r="E92" s="243" t="s">
        <v>44</v>
      </c>
      <c r="F92" s="244">
        <v>68.48</v>
      </c>
      <c r="G92" s="245">
        <v>3903.36</v>
      </c>
      <c r="H92" s="244">
        <v>38</v>
      </c>
      <c r="I92" s="245">
        <v>2166</v>
      </c>
      <c r="J92" s="245">
        <v>6069.3600000000006</v>
      </c>
      <c r="K92" s="689"/>
      <c r="L92" s="218"/>
      <c r="M92" s="573"/>
      <c r="N92" s="548"/>
      <c r="O92" s="549"/>
      <c r="P92" s="550"/>
      <c r="Q92" s="551"/>
    </row>
    <row r="93" spans="1:37">
      <c r="A93" s="255"/>
      <c r="B93" s="862" t="s">
        <v>148</v>
      </c>
      <c r="C93" s="863"/>
      <c r="D93" s="55"/>
      <c r="E93" s="56"/>
      <c r="F93" s="57"/>
      <c r="G93" s="256">
        <v>8543244.2930999957</v>
      </c>
      <c r="H93" s="57"/>
      <c r="I93" s="256">
        <v>3918382.72</v>
      </c>
      <c r="J93" s="256">
        <v>12461627.0131</v>
      </c>
      <c r="K93" s="257"/>
      <c r="L93" s="221"/>
      <c r="M93" s="172"/>
      <c r="N93" s="548"/>
      <c r="O93" s="549"/>
      <c r="P93" s="550"/>
      <c r="Q93" s="551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</row>
    <row r="94" spans="1:37" ht="22.5" customHeight="1">
      <c r="A94" s="54">
        <v>1.2</v>
      </c>
      <c r="B94" s="879" t="s">
        <v>342</v>
      </c>
      <c r="C94" s="880"/>
      <c r="D94" s="80"/>
      <c r="E94" s="50"/>
      <c r="F94" s="58"/>
      <c r="G94" s="52"/>
      <c r="H94" s="58"/>
      <c r="I94" s="52"/>
      <c r="J94" s="232"/>
      <c r="K94" s="233"/>
      <c r="L94" s="218"/>
      <c r="M94" s="573"/>
      <c r="N94" s="548"/>
      <c r="O94" s="549"/>
      <c r="P94" s="550"/>
      <c r="Q94" s="551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</row>
    <row r="95" spans="1:37" s="231" customFormat="1" ht="21" customHeight="1">
      <c r="A95" s="224" t="s">
        <v>275</v>
      </c>
      <c r="B95" s="881" t="s">
        <v>343</v>
      </c>
      <c r="C95" s="882"/>
      <c r="D95" s="225"/>
      <c r="E95" s="226"/>
      <c r="F95" s="227"/>
      <c r="G95" s="228"/>
      <c r="H95" s="227"/>
      <c r="I95" s="228"/>
      <c r="J95" s="229"/>
      <c r="K95" s="230"/>
      <c r="L95" s="684"/>
      <c r="M95" s="570"/>
      <c r="N95" s="571"/>
      <c r="O95" s="589"/>
      <c r="P95" s="555"/>
      <c r="Q95" s="556"/>
      <c r="R95" s="557"/>
      <c r="S95" s="557"/>
      <c r="T95" s="557"/>
      <c r="U95" s="557"/>
      <c r="V95" s="557"/>
      <c r="W95" s="557"/>
      <c r="X95" s="557"/>
      <c r="Y95" s="557"/>
      <c r="Z95" s="557"/>
      <c r="AA95" s="557"/>
      <c r="AB95" s="557"/>
      <c r="AC95" s="557"/>
      <c r="AD95" s="557"/>
      <c r="AE95" s="557"/>
      <c r="AF95" s="557"/>
      <c r="AG95" s="557"/>
      <c r="AH95" s="557"/>
      <c r="AI95" s="557"/>
      <c r="AJ95" s="557"/>
      <c r="AK95" s="557"/>
    </row>
    <row r="96" spans="1:37" ht="45" customHeight="1">
      <c r="A96" s="54"/>
      <c r="B96" s="883" t="s">
        <v>344</v>
      </c>
      <c r="C96" s="884"/>
      <c r="D96" s="242">
        <v>1450</v>
      </c>
      <c r="E96" s="243" t="s">
        <v>286</v>
      </c>
      <c r="F96" s="238">
        <v>1900</v>
      </c>
      <c r="G96" s="245">
        <v>2755000</v>
      </c>
      <c r="H96" s="245">
        <v>1025</v>
      </c>
      <c r="I96" s="245">
        <v>1486250</v>
      </c>
      <c r="J96" s="245">
        <v>4241250</v>
      </c>
      <c r="K96" s="233"/>
      <c r="L96" s="218"/>
      <c r="M96" s="588"/>
      <c r="N96" s="563"/>
      <c r="O96" s="549"/>
      <c r="P96" s="564"/>
      <c r="Q96" s="565"/>
      <c r="R96" s="462"/>
      <c r="S96" s="462"/>
      <c r="T96" s="462"/>
      <c r="U96" s="462"/>
      <c r="V96" s="462"/>
      <c r="W96" s="462"/>
      <c r="X96" s="462"/>
      <c r="Y96" s="462"/>
      <c r="Z96" s="462"/>
      <c r="AA96" s="462"/>
      <c r="AB96" s="462"/>
      <c r="AC96" s="462"/>
      <c r="AD96" s="462"/>
      <c r="AE96" s="462"/>
      <c r="AF96" s="462"/>
      <c r="AG96" s="462"/>
      <c r="AH96" s="462"/>
      <c r="AI96" s="462"/>
      <c r="AJ96" s="462"/>
      <c r="AK96" s="462"/>
    </row>
    <row r="97" spans="1:37" s="231" customFormat="1">
      <c r="A97" s="224" t="s">
        <v>283</v>
      </c>
      <c r="B97" s="881" t="s">
        <v>345</v>
      </c>
      <c r="C97" s="882"/>
      <c r="D97" s="225"/>
      <c r="E97" s="226"/>
      <c r="F97" s="227"/>
      <c r="G97" s="228"/>
      <c r="H97" s="227"/>
      <c r="I97" s="228"/>
      <c r="J97" s="229"/>
      <c r="K97" s="230"/>
      <c r="L97" s="684"/>
      <c r="M97" s="570"/>
      <c r="N97" s="557"/>
      <c r="O97" s="554"/>
      <c r="P97" s="557"/>
      <c r="Q97" s="556"/>
      <c r="R97" s="553"/>
      <c r="S97" s="557"/>
      <c r="T97" s="557"/>
      <c r="U97" s="557"/>
      <c r="V97" s="557"/>
      <c r="W97" s="557"/>
      <c r="X97" s="557"/>
      <c r="Y97" s="557"/>
      <c r="Z97" s="557"/>
      <c r="AA97" s="557"/>
      <c r="AB97" s="557"/>
      <c r="AC97" s="557"/>
      <c r="AD97" s="557"/>
      <c r="AE97" s="557"/>
      <c r="AF97" s="557"/>
      <c r="AG97" s="557"/>
      <c r="AH97" s="557"/>
      <c r="AI97" s="557"/>
      <c r="AJ97" s="557"/>
      <c r="AK97" s="557"/>
    </row>
    <row r="98" spans="1:37" ht="22.5" customHeight="1">
      <c r="A98" s="695"/>
      <c r="B98" s="860" t="s">
        <v>650</v>
      </c>
      <c r="C98" s="861"/>
      <c r="D98" s="242">
        <f>344+7</f>
        <v>351</v>
      </c>
      <c r="E98" s="243" t="s">
        <v>165</v>
      </c>
      <c r="F98" s="254">
        <v>505</v>
      </c>
      <c r="G98" s="245">
        <v>177255</v>
      </c>
      <c r="H98" s="254">
        <v>100</v>
      </c>
      <c r="I98" s="245">
        <v>35100</v>
      </c>
      <c r="J98" s="245">
        <v>212355</v>
      </c>
      <c r="K98" s="689"/>
      <c r="L98" s="218"/>
      <c r="M98" s="588"/>
      <c r="N98" s="553"/>
      <c r="O98" s="549"/>
      <c r="P98" s="550"/>
      <c r="Q98" s="565"/>
      <c r="R98" s="606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41"/>
      <c r="AH98" s="241"/>
      <c r="AI98" s="241"/>
      <c r="AJ98" s="241"/>
      <c r="AK98" s="241"/>
    </row>
    <row r="99" spans="1:37" ht="22.5" customHeight="1">
      <c r="A99" s="695"/>
      <c r="B99" s="860" t="s">
        <v>346</v>
      </c>
      <c r="C99" s="861"/>
      <c r="D99" s="242">
        <v>3365</v>
      </c>
      <c r="E99" s="243" t="s">
        <v>188</v>
      </c>
      <c r="F99" s="254">
        <v>100</v>
      </c>
      <c r="G99" s="245">
        <v>336500</v>
      </c>
      <c r="H99" s="254">
        <v>50</v>
      </c>
      <c r="I99" s="245">
        <v>168250</v>
      </c>
      <c r="J99" s="245">
        <v>504750</v>
      </c>
      <c r="K99" s="689"/>
      <c r="L99" s="218"/>
      <c r="M99" s="588"/>
      <c r="N99" s="606"/>
      <c r="O99" s="549"/>
      <c r="P99" s="564"/>
      <c r="Q99" s="565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</row>
    <row r="100" spans="1:37" s="214" customFormat="1" ht="22.5" customHeight="1">
      <c r="A100" s="692"/>
      <c r="B100" s="860" t="s">
        <v>729</v>
      </c>
      <c r="C100" s="861"/>
      <c r="D100" s="242">
        <v>70</v>
      </c>
      <c r="E100" s="243" t="s">
        <v>165</v>
      </c>
      <c r="F100" s="254">
        <v>900</v>
      </c>
      <c r="G100" s="245">
        <v>63000</v>
      </c>
      <c r="H100" s="254">
        <v>100</v>
      </c>
      <c r="I100" s="245">
        <v>7000</v>
      </c>
      <c r="J100" s="245">
        <v>70000</v>
      </c>
      <c r="K100" s="689"/>
      <c r="L100" s="686"/>
      <c r="M100" s="588"/>
      <c r="N100" s="606"/>
      <c r="O100" s="549"/>
      <c r="P100" s="564"/>
      <c r="Q100" s="565"/>
      <c r="R100" s="241"/>
      <c r="S100" s="241"/>
      <c r="T100" s="607"/>
      <c r="U100" s="607"/>
      <c r="V100" s="607"/>
      <c r="W100" s="607"/>
      <c r="X100" s="607"/>
      <c r="Y100" s="607"/>
      <c r="Z100" s="607"/>
      <c r="AA100" s="607"/>
      <c r="AB100" s="607"/>
      <c r="AC100" s="607"/>
      <c r="AD100" s="607"/>
      <c r="AE100" s="607"/>
      <c r="AF100" s="607"/>
      <c r="AG100" s="607"/>
      <c r="AH100" s="607"/>
      <c r="AI100" s="607"/>
      <c r="AJ100" s="607"/>
      <c r="AK100" s="607"/>
    </row>
    <row r="101" spans="1:37" s="214" customFormat="1" ht="22.5" customHeight="1">
      <c r="A101" s="692"/>
      <c r="B101" s="860" t="s">
        <v>730</v>
      </c>
      <c r="C101" s="861"/>
      <c r="D101" s="242">
        <v>17</v>
      </c>
      <c r="E101" s="243" t="s">
        <v>165</v>
      </c>
      <c r="F101" s="254">
        <v>1050</v>
      </c>
      <c r="G101" s="245">
        <v>17850</v>
      </c>
      <c r="H101" s="254">
        <v>150</v>
      </c>
      <c r="I101" s="245">
        <v>2550</v>
      </c>
      <c r="J101" s="245">
        <v>20400</v>
      </c>
      <c r="K101" s="689"/>
      <c r="L101" s="686"/>
      <c r="M101" s="588"/>
      <c r="N101" s="606"/>
      <c r="O101" s="549"/>
      <c r="P101" s="564"/>
      <c r="Q101" s="565"/>
      <c r="R101" s="241"/>
      <c r="S101" s="241"/>
      <c r="T101" s="607"/>
      <c r="U101" s="607"/>
      <c r="V101" s="607"/>
      <c r="W101" s="607"/>
      <c r="X101" s="607"/>
      <c r="Y101" s="607"/>
      <c r="Z101" s="607"/>
      <c r="AA101" s="607"/>
      <c r="AB101" s="607"/>
      <c r="AC101" s="607"/>
      <c r="AD101" s="607"/>
      <c r="AE101" s="607"/>
      <c r="AF101" s="607"/>
      <c r="AG101" s="607"/>
      <c r="AH101" s="607"/>
      <c r="AI101" s="607"/>
      <c r="AJ101" s="607"/>
      <c r="AK101" s="607"/>
    </row>
    <row r="102" spans="1:37" s="214" customFormat="1" ht="22.5" customHeight="1">
      <c r="A102" s="692"/>
      <c r="B102" s="860" t="s">
        <v>347</v>
      </c>
      <c r="C102" s="861"/>
      <c r="D102" s="242">
        <v>7</v>
      </c>
      <c r="E102" s="243" t="s">
        <v>165</v>
      </c>
      <c r="F102" s="254">
        <v>1300</v>
      </c>
      <c r="G102" s="245">
        <v>9100</v>
      </c>
      <c r="H102" s="254">
        <v>200</v>
      </c>
      <c r="I102" s="245">
        <v>1400</v>
      </c>
      <c r="J102" s="245">
        <v>10500</v>
      </c>
      <c r="K102" s="689"/>
      <c r="L102" s="686"/>
      <c r="M102" s="588"/>
      <c r="N102" s="606"/>
      <c r="O102" s="549"/>
      <c r="P102" s="564"/>
      <c r="Q102" s="565"/>
      <c r="R102" s="241"/>
      <c r="S102" s="241"/>
      <c r="T102" s="607"/>
      <c r="U102" s="607"/>
      <c r="V102" s="607"/>
      <c r="W102" s="607"/>
      <c r="X102" s="607"/>
      <c r="Y102" s="607"/>
      <c r="Z102" s="607"/>
      <c r="AA102" s="607"/>
      <c r="AB102" s="607"/>
      <c r="AC102" s="607"/>
      <c r="AD102" s="607"/>
      <c r="AE102" s="607"/>
      <c r="AF102" s="607"/>
      <c r="AG102" s="607"/>
      <c r="AH102" s="607"/>
      <c r="AI102" s="607"/>
      <c r="AJ102" s="607"/>
      <c r="AK102" s="607"/>
    </row>
    <row r="103" spans="1:37" s="214" customFormat="1" ht="22.5" customHeight="1">
      <c r="A103" s="692"/>
      <c r="B103" s="860" t="s">
        <v>693</v>
      </c>
      <c r="C103" s="861"/>
      <c r="D103" s="242">
        <v>82</v>
      </c>
      <c r="E103" s="243" t="s">
        <v>165</v>
      </c>
      <c r="F103" s="244">
        <v>900</v>
      </c>
      <c r="G103" s="245">
        <v>73800</v>
      </c>
      <c r="H103" s="244">
        <v>100</v>
      </c>
      <c r="I103" s="245">
        <v>8200</v>
      </c>
      <c r="J103" s="245">
        <v>82000</v>
      </c>
      <c r="K103" s="689"/>
      <c r="L103" s="686"/>
      <c r="M103" s="240"/>
      <c r="N103" s="606"/>
      <c r="O103" s="608"/>
      <c r="P103" s="564"/>
      <c r="Q103" s="608"/>
      <c r="R103" s="609"/>
      <c r="S103" s="609"/>
      <c r="T103" s="610"/>
      <c r="U103" s="610"/>
      <c r="V103" s="610"/>
      <c r="W103" s="610"/>
      <c r="X103" s="610"/>
      <c r="Y103" s="610"/>
      <c r="Z103" s="610"/>
      <c r="AA103" s="610"/>
      <c r="AB103" s="610"/>
      <c r="AC103" s="610"/>
      <c r="AD103" s="610"/>
      <c r="AE103" s="610"/>
      <c r="AF103" s="610"/>
      <c r="AG103" s="610"/>
      <c r="AH103" s="610"/>
      <c r="AI103" s="610"/>
      <c r="AJ103" s="610"/>
      <c r="AK103" s="610"/>
    </row>
    <row r="104" spans="1:37" s="214" customFormat="1" ht="22.5" customHeight="1">
      <c r="A104" s="692"/>
      <c r="B104" s="860" t="s">
        <v>658</v>
      </c>
      <c r="C104" s="861"/>
      <c r="D104" s="242">
        <v>8</v>
      </c>
      <c r="E104" s="243" t="s">
        <v>165</v>
      </c>
      <c r="F104" s="244">
        <v>2860</v>
      </c>
      <c r="G104" s="245">
        <v>22880</v>
      </c>
      <c r="H104" s="244">
        <v>0</v>
      </c>
      <c r="I104" s="245">
        <v>0</v>
      </c>
      <c r="J104" s="245">
        <v>22880</v>
      </c>
      <c r="K104" s="689"/>
      <c r="L104" s="686"/>
      <c r="M104" s="240"/>
      <c r="N104" s="606"/>
      <c r="O104" s="608"/>
      <c r="P104" s="564"/>
      <c r="Q104" s="608"/>
      <c r="R104" s="609"/>
      <c r="S104" s="609"/>
      <c r="T104" s="610"/>
      <c r="U104" s="610"/>
      <c r="V104" s="610"/>
      <c r="W104" s="610"/>
      <c r="X104" s="610"/>
      <c r="Y104" s="610"/>
      <c r="Z104" s="610"/>
      <c r="AA104" s="610"/>
      <c r="AB104" s="610"/>
      <c r="AC104" s="610"/>
      <c r="AD104" s="610"/>
      <c r="AE104" s="610"/>
      <c r="AF104" s="610"/>
      <c r="AG104" s="610"/>
      <c r="AH104" s="610"/>
      <c r="AI104" s="610"/>
      <c r="AJ104" s="610"/>
      <c r="AK104" s="610"/>
    </row>
    <row r="105" spans="1:37" s="214" customFormat="1" ht="22.5" customHeight="1">
      <c r="A105" s="692"/>
      <c r="B105" s="860" t="s">
        <v>731</v>
      </c>
      <c r="C105" s="861"/>
      <c r="D105" s="242">
        <v>13</v>
      </c>
      <c r="E105" s="243" t="s">
        <v>165</v>
      </c>
      <c r="F105" s="254">
        <v>900</v>
      </c>
      <c r="G105" s="245">
        <v>11700</v>
      </c>
      <c r="H105" s="254">
        <v>100</v>
      </c>
      <c r="I105" s="245">
        <v>1300</v>
      </c>
      <c r="J105" s="245">
        <v>13000</v>
      </c>
      <c r="K105" s="689"/>
      <c r="L105" s="686"/>
      <c r="M105" s="588"/>
      <c r="N105" s="606"/>
      <c r="O105" s="549"/>
      <c r="P105" s="564"/>
      <c r="Q105" s="565"/>
      <c r="R105" s="241"/>
      <c r="S105" s="241"/>
      <c r="T105" s="607"/>
      <c r="U105" s="607"/>
      <c r="V105" s="607"/>
      <c r="W105" s="607"/>
      <c r="X105" s="607"/>
      <c r="Y105" s="607"/>
      <c r="Z105" s="607"/>
      <c r="AA105" s="607"/>
      <c r="AB105" s="607"/>
      <c r="AC105" s="607"/>
      <c r="AD105" s="607"/>
      <c r="AE105" s="607"/>
      <c r="AF105" s="607"/>
      <c r="AG105" s="607"/>
      <c r="AH105" s="607"/>
      <c r="AI105" s="607"/>
      <c r="AJ105" s="607"/>
      <c r="AK105" s="607"/>
    </row>
    <row r="106" spans="1:37" s="214" customFormat="1" ht="22.5" customHeight="1">
      <c r="A106" s="692"/>
      <c r="B106" s="860" t="s">
        <v>732</v>
      </c>
      <c r="C106" s="861"/>
      <c r="D106" s="242">
        <v>6</v>
      </c>
      <c r="E106" s="243" t="s">
        <v>165</v>
      </c>
      <c r="F106" s="254">
        <v>1050</v>
      </c>
      <c r="G106" s="245">
        <v>6300</v>
      </c>
      <c r="H106" s="254">
        <v>150</v>
      </c>
      <c r="I106" s="245">
        <v>900</v>
      </c>
      <c r="J106" s="245">
        <v>7200</v>
      </c>
      <c r="K106" s="689"/>
      <c r="L106" s="686"/>
      <c r="M106" s="588"/>
      <c r="N106" s="606"/>
      <c r="O106" s="549"/>
      <c r="P106" s="564"/>
      <c r="Q106" s="565"/>
      <c r="R106" s="241"/>
      <c r="S106" s="241"/>
      <c r="T106" s="607"/>
      <c r="U106" s="607"/>
      <c r="V106" s="607"/>
      <c r="W106" s="607"/>
      <c r="X106" s="607"/>
      <c r="Y106" s="607"/>
      <c r="Z106" s="607"/>
      <c r="AA106" s="607"/>
      <c r="AB106" s="607"/>
      <c r="AC106" s="607"/>
      <c r="AD106" s="607"/>
      <c r="AE106" s="607"/>
      <c r="AF106" s="607"/>
      <c r="AG106" s="607"/>
      <c r="AH106" s="607"/>
      <c r="AI106" s="607"/>
      <c r="AJ106" s="607"/>
      <c r="AK106" s="607"/>
    </row>
    <row r="107" spans="1:37" s="214" customFormat="1" ht="22.5" customHeight="1">
      <c r="A107" s="692"/>
      <c r="B107" s="860" t="s">
        <v>733</v>
      </c>
      <c r="C107" s="861"/>
      <c r="D107" s="242">
        <v>1</v>
      </c>
      <c r="E107" s="243" t="s">
        <v>165</v>
      </c>
      <c r="F107" s="254">
        <f>3750+1220</f>
        <v>4970</v>
      </c>
      <c r="G107" s="245">
        <v>4970</v>
      </c>
      <c r="H107" s="254">
        <v>0</v>
      </c>
      <c r="I107" s="245">
        <v>0</v>
      </c>
      <c r="J107" s="245">
        <v>4970</v>
      </c>
      <c r="K107" s="689"/>
      <c r="L107" s="686"/>
      <c r="M107" s="588"/>
      <c r="N107" s="606"/>
      <c r="O107" s="549"/>
      <c r="P107" s="564"/>
      <c r="Q107" s="565"/>
      <c r="R107" s="241"/>
      <c r="S107" s="241"/>
      <c r="T107" s="607"/>
      <c r="U107" s="607"/>
      <c r="V107" s="607"/>
      <c r="W107" s="607"/>
      <c r="X107" s="607"/>
      <c r="Y107" s="607"/>
      <c r="Z107" s="607"/>
      <c r="AA107" s="607"/>
      <c r="AB107" s="607"/>
      <c r="AC107" s="607"/>
      <c r="AD107" s="607"/>
      <c r="AE107" s="607"/>
      <c r="AF107" s="607"/>
      <c r="AG107" s="607"/>
      <c r="AH107" s="607"/>
      <c r="AI107" s="607"/>
      <c r="AJ107" s="607"/>
      <c r="AK107" s="607"/>
    </row>
    <row r="108" spans="1:37">
      <c r="A108" s="255"/>
      <c r="B108" s="862" t="s">
        <v>348</v>
      </c>
      <c r="C108" s="863"/>
      <c r="D108" s="55"/>
      <c r="E108" s="56"/>
      <c r="F108" s="57"/>
      <c r="G108" s="256">
        <v>3478355</v>
      </c>
      <c r="H108" s="57"/>
      <c r="I108" s="256">
        <v>1710950</v>
      </c>
      <c r="J108" s="256">
        <v>5189305</v>
      </c>
      <c r="K108" s="257"/>
      <c r="L108" s="221"/>
      <c r="M108" s="570"/>
      <c r="N108" s="571"/>
      <c r="O108" s="554"/>
      <c r="P108" s="555"/>
      <c r="Q108" s="556"/>
      <c r="R108" s="557"/>
      <c r="S108" s="557"/>
      <c r="T108" s="557"/>
      <c r="U108" s="557"/>
      <c r="V108" s="557"/>
      <c r="W108" s="557"/>
      <c r="X108" s="557"/>
      <c r="Y108" s="557"/>
      <c r="Z108" s="557"/>
      <c r="AA108" s="557"/>
      <c r="AB108" s="557"/>
      <c r="AC108" s="557"/>
      <c r="AD108" s="557"/>
      <c r="AE108" s="557"/>
      <c r="AF108" s="557"/>
      <c r="AG108" s="557"/>
      <c r="AH108" s="557"/>
      <c r="AI108" s="557"/>
      <c r="AJ108" s="557"/>
      <c r="AK108" s="557"/>
    </row>
    <row r="109" spans="1:37" ht="21.75" thickBot="1">
      <c r="A109" s="255"/>
      <c r="B109" s="864" t="s">
        <v>111</v>
      </c>
      <c r="C109" s="865"/>
      <c r="D109" s="55"/>
      <c r="E109" s="56"/>
      <c r="F109" s="57"/>
      <c r="G109" s="256">
        <v>12021599.293099996</v>
      </c>
      <c r="H109" s="57"/>
      <c r="I109" s="256">
        <v>5629332.7200000007</v>
      </c>
      <c r="J109" s="256">
        <v>17650932.013099998</v>
      </c>
      <c r="K109" s="257"/>
      <c r="L109" s="221"/>
      <c r="M109" s="611"/>
      <c r="N109" s="612"/>
      <c r="O109" s="613"/>
      <c r="P109" s="593"/>
      <c r="Q109" s="614"/>
      <c r="R109" s="513"/>
      <c r="S109" s="513"/>
      <c r="T109" s="513"/>
      <c r="U109" s="513"/>
      <c r="V109" s="513"/>
      <c r="W109" s="513"/>
      <c r="X109" s="513"/>
      <c r="Y109" s="513"/>
      <c r="Z109" s="513"/>
      <c r="AA109" s="513"/>
      <c r="AB109" s="513"/>
      <c r="AC109" s="513"/>
      <c r="AD109" s="513"/>
      <c r="AE109" s="513"/>
      <c r="AF109" s="513"/>
      <c r="AG109" s="513"/>
      <c r="AH109" s="513"/>
      <c r="AI109" s="513"/>
      <c r="AJ109" s="513"/>
      <c r="AK109" s="513"/>
    </row>
    <row r="110" spans="1:37" ht="21.75" thickTop="1">
      <c r="A110" s="858"/>
      <c r="B110" s="873" t="s">
        <v>36</v>
      </c>
      <c r="C110" s="874"/>
      <c r="D110" s="874"/>
      <c r="E110" s="874"/>
      <c r="F110" s="875"/>
      <c r="G110" s="871">
        <f>J109</f>
        <v>17650932.013099998</v>
      </c>
      <c r="H110" s="872"/>
      <c r="I110" s="872"/>
      <c r="J110" s="872"/>
      <c r="K110" s="869" t="s">
        <v>30</v>
      </c>
      <c r="L110" s="221"/>
      <c r="M110" s="172"/>
      <c r="N110" s="548"/>
      <c r="O110" s="549"/>
      <c r="P110" s="550"/>
      <c r="Q110" s="551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</row>
    <row r="111" spans="1:37" ht="21.75" thickBot="1">
      <c r="A111" s="859"/>
      <c r="B111" s="876"/>
      <c r="C111" s="877"/>
      <c r="D111" s="877"/>
      <c r="E111" s="877"/>
      <c r="F111" s="878"/>
      <c r="G111" s="867" t="str">
        <f>BAHTTEXT(G110)</f>
        <v>สิบเจ็ดล้านหกแสนห้าหมื่นเก้าร้อยสามสิบสองบาทหนึ่งสตางค์</v>
      </c>
      <c r="H111" s="868"/>
      <c r="I111" s="868"/>
      <c r="J111" s="868"/>
      <c r="K111" s="870"/>
      <c r="L111" s="221"/>
      <c r="M111" s="172"/>
      <c r="N111" s="548"/>
      <c r="O111" s="549"/>
      <c r="P111" s="550"/>
      <c r="Q111" s="551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</row>
    <row r="112" spans="1:37">
      <c r="A112" s="258"/>
      <c r="D112" s="259"/>
      <c r="F112" s="260"/>
      <c r="G112" s="261"/>
      <c r="H112" s="260"/>
      <c r="K112" s="221"/>
      <c r="L112" s="221"/>
      <c r="M112" s="172"/>
      <c r="N112" s="548"/>
      <c r="O112" s="549"/>
      <c r="P112" s="550"/>
      <c r="Q112" s="551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</row>
    <row r="113" spans="1:37">
      <c r="A113" s="258"/>
      <c r="D113" s="259"/>
      <c r="F113" s="260"/>
      <c r="G113" s="261"/>
      <c r="H113" s="260"/>
      <c r="K113" s="221"/>
      <c r="L113" s="221"/>
      <c r="M113" s="172"/>
      <c r="N113" s="548"/>
      <c r="O113" s="549"/>
      <c r="P113" s="550"/>
      <c r="Q113" s="551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</row>
    <row r="114" spans="1:37">
      <c r="A114" s="258"/>
      <c r="D114" s="259"/>
      <c r="F114" s="260"/>
      <c r="G114" s="261"/>
      <c r="H114" s="260"/>
      <c r="K114" s="221"/>
      <c r="L114" s="221"/>
      <c r="M114" s="172"/>
      <c r="N114" s="548"/>
      <c r="O114" s="549"/>
      <c r="P114" s="550"/>
      <c r="Q114" s="551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</row>
    <row r="115" spans="1:37">
      <c r="A115" s="258"/>
      <c r="D115" s="259"/>
      <c r="F115" s="260"/>
      <c r="G115" s="261"/>
      <c r="H115" s="260"/>
      <c r="K115" s="221"/>
      <c r="L115" s="221"/>
      <c r="M115" s="573"/>
      <c r="N115" s="548"/>
      <c r="O115" s="549"/>
      <c r="P115" s="550"/>
      <c r="Q115" s="551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</row>
    <row r="116" spans="1:37">
      <c r="K116" s="221"/>
      <c r="L116" s="221"/>
      <c r="M116" s="172"/>
      <c r="N116" s="548"/>
      <c r="O116" s="549"/>
      <c r="P116" s="550"/>
      <c r="Q116" s="551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</row>
    <row r="117" spans="1:37">
      <c r="K117" s="221"/>
      <c r="L117" s="221"/>
      <c r="M117" s="172"/>
      <c r="N117" s="548"/>
      <c r="O117" s="549"/>
      <c r="P117" s="550"/>
      <c r="Q117" s="551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</row>
    <row r="118" spans="1:37">
      <c r="K118" s="221"/>
      <c r="L118" s="221"/>
      <c r="M118" s="172"/>
      <c r="N118" s="548"/>
      <c r="O118" s="549"/>
      <c r="P118" s="550"/>
      <c r="Q118" s="551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</row>
    <row r="119" spans="1:37">
      <c r="K119" s="221"/>
      <c r="L119" s="221"/>
      <c r="M119" s="504"/>
      <c r="N119" s="548"/>
      <c r="O119" s="549"/>
      <c r="P119" s="550"/>
      <c r="Q119" s="551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</row>
    <row r="120" spans="1:37">
      <c r="K120" s="221"/>
      <c r="L120" s="221"/>
      <c r="M120" s="504"/>
      <c r="N120" s="548"/>
      <c r="O120" s="549"/>
      <c r="P120" s="550"/>
      <c r="Q120" s="551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</row>
    <row r="121" spans="1:37">
      <c r="K121" s="221"/>
      <c r="L121" s="221"/>
      <c r="M121" s="261"/>
      <c r="O121" s="262"/>
    </row>
    <row r="122" spans="1:37">
      <c r="K122" s="221"/>
      <c r="L122" s="221"/>
      <c r="M122" s="263"/>
    </row>
    <row r="123" spans="1:37">
      <c r="K123" s="221"/>
      <c r="L123" s="221"/>
      <c r="M123" s="261"/>
      <c r="O123" s="262"/>
    </row>
    <row r="124" spans="1:37">
      <c r="K124" s="221"/>
      <c r="L124" s="221"/>
      <c r="M124" s="261"/>
      <c r="O124" s="262"/>
    </row>
    <row r="125" spans="1:37">
      <c r="K125" s="221"/>
      <c r="L125" s="221"/>
      <c r="M125" s="261"/>
    </row>
    <row r="126" spans="1:37">
      <c r="K126" s="221"/>
      <c r="L126" s="221"/>
      <c r="M126" s="263"/>
      <c r="O126" s="262"/>
    </row>
    <row r="127" spans="1:37">
      <c r="K127" s="221"/>
      <c r="L127" s="221"/>
      <c r="M127" s="263"/>
      <c r="O127" s="262"/>
    </row>
    <row r="128" spans="1:37">
      <c r="K128" s="221"/>
      <c r="L128" s="221"/>
      <c r="M128" s="263"/>
    </row>
    <row r="129" spans="11:13">
      <c r="K129" s="221"/>
      <c r="L129" s="221"/>
      <c r="M129" s="263"/>
    </row>
    <row r="130" spans="11:13">
      <c r="K130" s="221"/>
      <c r="L130" s="221"/>
      <c r="M130" s="263"/>
    </row>
    <row r="131" spans="11:13">
      <c r="K131" s="221"/>
      <c r="L131" s="221"/>
      <c r="M131" s="263"/>
    </row>
    <row r="132" spans="11:13">
      <c r="K132" s="221"/>
      <c r="L132" s="221"/>
      <c r="M132" s="263"/>
    </row>
    <row r="133" spans="11:13">
      <c r="K133" s="221"/>
      <c r="L133" s="221"/>
      <c r="M133" s="263"/>
    </row>
    <row r="134" spans="11:13">
      <c r="K134" s="221"/>
      <c r="L134" s="221"/>
      <c r="M134" s="263"/>
    </row>
    <row r="135" spans="11:13">
      <c r="K135" s="221"/>
      <c r="L135" s="221"/>
      <c r="M135" s="263"/>
    </row>
    <row r="136" spans="11:13">
      <c r="K136" s="221"/>
      <c r="L136" s="221"/>
      <c r="M136" s="263"/>
    </row>
    <row r="137" spans="11:13">
      <c r="K137" s="221"/>
      <c r="L137" s="221"/>
      <c r="M137" s="263"/>
    </row>
    <row r="138" spans="11:13">
      <c r="K138" s="221"/>
      <c r="L138" s="221"/>
      <c r="M138" s="263"/>
    </row>
    <row r="139" spans="11:13">
      <c r="K139" s="221"/>
      <c r="L139" s="221"/>
      <c r="M139" s="263"/>
    </row>
    <row r="140" spans="11:13">
      <c r="K140" s="221"/>
      <c r="L140" s="221"/>
      <c r="M140" s="263"/>
    </row>
    <row r="141" spans="11:13">
      <c r="K141" s="221"/>
      <c r="L141" s="221"/>
      <c r="M141" s="263"/>
    </row>
    <row r="142" spans="11:13">
      <c r="K142" s="221"/>
      <c r="L142" s="221"/>
      <c r="M142" s="263"/>
    </row>
    <row r="143" spans="11:13">
      <c r="K143" s="221"/>
      <c r="L143" s="221"/>
      <c r="M143" s="263"/>
    </row>
    <row r="144" spans="11:13">
      <c r="K144" s="221"/>
      <c r="L144" s="221"/>
      <c r="M144" s="263"/>
    </row>
    <row r="145" spans="11:13">
      <c r="K145" s="221"/>
      <c r="L145" s="221"/>
      <c r="M145" s="220"/>
    </row>
    <row r="146" spans="11:13">
      <c r="K146" s="221"/>
      <c r="L146" s="221"/>
      <c r="M146" s="261"/>
    </row>
    <row r="147" spans="11:13">
      <c r="K147" s="221"/>
      <c r="L147" s="221"/>
      <c r="M147" s="261"/>
    </row>
    <row r="148" spans="11:13">
      <c r="K148" s="221"/>
      <c r="L148" s="221"/>
    </row>
    <row r="149" spans="11:13">
      <c r="K149" s="221"/>
      <c r="L149" s="221"/>
    </row>
    <row r="150" spans="11:13">
      <c r="K150" s="221"/>
      <c r="L150" s="221"/>
    </row>
    <row r="151" spans="11:13">
      <c r="K151" s="221"/>
      <c r="L151" s="221"/>
    </row>
    <row r="152" spans="11:13">
      <c r="K152" s="221"/>
      <c r="L152" s="221"/>
    </row>
    <row r="153" spans="11:13">
      <c r="K153" s="221"/>
      <c r="L153" s="221"/>
    </row>
    <row r="154" spans="11:13">
      <c r="K154" s="221"/>
      <c r="L154" s="221"/>
    </row>
    <row r="155" spans="11:13">
      <c r="K155" s="221"/>
      <c r="L155" s="221"/>
    </row>
    <row r="156" spans="11:13">
      <c r="K156" s="221"/>
      <c r="L156" s="221"/>
    </row>
    <row r="157" spans="11:13">
      <c r="K157" s="221"/>
      <c r="L157" s="221"/>
    </row>
    <row r="158" spans="11:13">
      <c r="K158" s="221"/>
      <c r="L158" s="221"/>
    </row>
    <row r="159" spans="11:13">
      <c r="K159" s="221"/>
      <c r="L159" s="221"/>
    </row>
    <row r="160" spans="11:13">
      <c r="K160" s="221"/>
      <c r="L160" s="221"/>
    </row>
    <row r="161" spans="11:13">
      <c r="K161" s="221"/>
      <c r="L161" s="221"/>
    </row>
    <row r="162" spans="11:13">
      <c r="K162" s="221"/>
      <c r="L162" s="221"/>
      <c r="M162" s="261"/>
    </row>
    <row r="163" spans="11:13">
      <c r="K163" s="221"/>
      <c r="L163" s="221"/>
    </row>
    <row r="164" spans="11:13">
      <c r="K164" s="221"/>
      <c r="L164" s="221"/>
    </row>
    <row r="165" spans="11:13">
      <c r="K165" s="221"/>
      <c r="L165" s="221"/>
    </row>
    <row r="166" spans="11:13">
      <c r="K166" s="221"/>
      <c r="L166" s="221"/>
    </row>
    <row r="167" spans="11:13">
      <c r="K167" s="221"/>
      <c r="L167" s="221"/>
      <c r="M167" s="261"/>
    </row>
    <row r="168" spans="11:13">
      <c r="K168" s="221"/>
      <c r="L168" s="221"/>
      <c r="M168" s="261"/>
    </row>
    <row r="169" spans="11:13">
      <c r="K169" s="221"/>
      <c r="L169" s="221"/>
      <c r="M169" s="261"/>
    </row>
    <row r="170" spans="11:13">
      <c r="K170" s="221"/>
      <c r="L170" s="221"/>
    </row>
    <row r="171" spans="11:13">
      <c r="K171" s="221"/>
      <c r="L171" s="221"/>
    </row>
    <row r="172" spans="11:13">
      <c r="K172" s="221"/>
      <c r="L172" s="221"/>
    </row>
    <row r="173" spans="11:13">
      <c r="K173" s="221"/>
      <c r="L173" s="221"/>
    </row>
    <row r="174" spans="11:13">
      <c r="K174" s="221"/>
      <c r="L174" s="221"/>
    </row>
    <row r="175" spans="11:13">
      <c r="K175" s="221"/>
      <c r="L175" s="221"/>
    </row>
    <row r="176" spans="11:13">
      <c r="K176" s="221"/>
      <c r="L176" s="221"/>
    </row>
    <row r="177" spans="11:13">
      <c r="K177" s="221"/>
      <c r="L177" s="221"/>
    </row>
    <row r="178" spans="11:13">
      <c r="K178" s="221"/>
      <c r="L178" s="221"/>
    </row>
    <row r="179" spans="11:13">
      <c r="K179" s="221"/>
      <c r="L179" s="221"/>
      <c r="M179" s="261"/>
    </row>
    <row r="180" spans="11:13">
      <c r="K180" s="221"/>
      <c r="L180" s="221"/>
    </row>
    <row r="181" spans="11:13">
      <c r="K181" s="221"/>
      <c r="L181" s="221"/>
    </row>
    <row r="182" spans="11:13">
      <c r="K182" s="221"/>
      <c r="L182" s="221"/>
    </row>
    <row r="183" spans="11:13">
      <c r="K183" s="221"/>
      <c r="L183" s="221"/>
    </row>
    <row r="184" spans="11:13">
      <c r="K184" s="221"/>
      <c r="L184" s="221"/>
      <c r="M184" s="261"/>
    </row>
    <row r="185" spans="11:13">
      <c r="K185" s="221"/>
      <c r="L185" s="221"/>
    </row>
    <row r="186" spans="11:13">
      <c r="K186" s="221"/>
      <c r="L186" s="221"/>
    </row>
    <row r="187" spans="11:13">
      <c r="K187" s="221"/>
      <c r="L187" s="221"/>
    </row>
    <row r="188" spans="11:13">
      <c r="K188" s="221"/>
      <c r="L188" s="221"/>
    </row>
    <row r="189" spans="11:13">
      <c r="K189" s="221"/>
      <c r="L189" s="221"/>
    </row>
    <row r="190" spans="11:13">
      <c r="K190" s="221"/>
      <c r="L190" s="221"/>
    </row>
    <row r="191" spans="11:13">
      <c r="K191" s="221"/>
      <c r="L191" s="221"/>
    </row>
    <row r="192" spans="11:13">
      <c r="K192" s="221"/>
      <c r="L192" s="221"/>
    </row>
    <row r="193" spans="11:12">
      <c r="K193" s="221"/>
      <c r="L193" s="221"/>
    </row>
    <row r="194" spans="11:12">
      <c r="K194" s="221"/>
      <c r="L194" s="221"/>
    </row>
    <row r="195" spans="11:12">
      <c r="K195" s="221"/>
      <c r="L195" s="221"/>
    </row>
    <row r="196" spans="11:12">
      <c r="K196" s="221"/>
      <c r="L196" s="221"/>
    </row>
    <row r="197" spans="11:12">
      <c r="K197" s="221"/>
      <c r="L197" s="221"/>
    </row>
    <row r="198" spans="11:12">
      <c r="K198" s="221"/>
      <c r="L198" s="221"/>
    </row>
    <row r="199" spans="11:12">
      <c r="K199" s="221"/>
      <c r="L199" s="221"/>
    </row>
    <row r="200" spans="11:12">
      <c r="K200" s="221"/>
      <c r="L200" s="221"/>
    </row>
    <row r="201" spans="11:12">
      <c r="K201" s="221"/>
      <c r="L201" s="221"/>
    </row>
    <row r="202" spans="11:12">
      <c r="K202" s="221"/>
      <c r="L202" s="221"/>
    </row>
    <row r="203" spans="11:12">
      <c r="K203" s="221"/>
      <c r="L203" s="221"/>
    </row>
    <row r="204" spans="11:12">
      <c r="K204" s="221"/>
      <c r="L204" s="221"/>
    </row>
    <row r="205" spans="11:12">
      <c r="K205" s="221"/>
      <c r="L205" s="221"/>
    </row>
    <row r="206" spans="11:12">
      <c r="K206" s="221"/>
      <c r="L206" s="221"/>
    </row>
    <row r="207" spans="11:12">
      <c r="K207" s="221"/>
      <c r="L207" s="221"/>
    </row>
    <row r="208" spans="11:12">
      <c r="K208" s="221"/>
      <c r="L208" s="221"/>
    </row>
    <row r="209" spans="11:12">
      <c r="K209" s="221"/>
      <c r="L209" s="221"/>
    </row>
    <row r="210" spans="11:12">
      <c r="K210" s="221"/>
      <c r="L210" s="221"/>
    </row>
    <row r="211" spans="11:12">
      <c r="K211" s="221"/>
      <c r="L211" s="221"/>
    </row>
    <row r="212" spans="11:12">
      <c r="K212" s="221"/>
      <c r="L212" s="221"/>
    </row>
    <row r="213" spans="11:12">
      <c r="K213" s="221"/>
      <c r="L213" s="221"/>
    </row>
    <row r="214" spans="11:12">
      <c r="K214" s="221"/>
      <c r="L214" s="221"/>
    </row>
    <row r="215" spans="11:12">
      <c r="K215" s="221"/>
      <c r="L215" s="221"/>
    </row>
    <row r="216" spans="11:12">
      <c r="K216" s="221"/>
      <c r="L216" s="221"/>
    </row>
    <row r="217" spans="11:12">
      <c r="K217" s="221"/>
      <c r="L217" s="221"/>
    </row>
    <row r="218" spans="11:12">
      <c r="K218" s="221"/>
      <c r="L218" s="221"/>
    </row>
    <row r="219" spans="11:12">
      <c r="K219" s="221"/>
      <c r="L219" s="221"/>
    </row>
    <row r="220" spans="11:12">
      <c r="K220" s="221"/>
      <c r="L220" s="221"/>
    </row>
    <row r="221" spans="11:12">
      <c r="K221" s="221"/>
      <c r="L221" s="221"/>
    </row>
    <row r="222" spans="11:12">
      <c r="K222" s="221"/>
      <c r="L222" s="221"/>
    </row>
    <row r="223" spans="11:12">
      <c r="K223" s="221"/>
      <c r="L223" s="221"/>
    </row>
    <row r="224" spans="11:12">
      <c r="K224" s="221"/>
      <c r="L224" s="221"/>
    </row>
    <row r="225" spans="11:12">
      <c r="K225" s="221"/>
      <c r="L225" s="221"/>
    </row>
    <row r="226" spans="11:12">
      <c r="K226" s="221"/>
      <c r="L226" s="221"/>
    </row>
    <row r="227" spans="11:12">
      <c r="K227" s="221"/>
      <c r="L227" s="221"/>
    </row>
    <row r="228" spans="11:12">
      <c r="K228" s="221"/>
      <c r="L228" s="221"/>
    </row>
    <row r="229" spans="11:12">
      <c r="K229" s="221"/>
      <c r="L229" s="221"/>
    </row>
    <row r="230" spans="11:12">
      <c r="K230" s="221"/>
      <c r="L230" s="221"/>
    </row>
    <row r="231" spans="11:12">
      <c r="K231" s="221"/>
      <c r="L231" s="221"/>
    </row>
    <row r="232" spans="11:12">
      <c r="K232" s="221"/>
      <c r="L232" s="221"/>
    </row>
    <row r="233" spans="11:12">
      <c r="K233" s="221"/>
      <c r="L233" s="221"/>
    </row>
    <row r="234" spans="11:12">
      <c r="K234" s="221"/>
      <c r="L234" s="221"/>
    </row>
    <row r="235" spans="11:12">
      <c r="K235" s="221"/>
      <c r="L235" s="221"/>
    </row>
    <row r="236" spans="11:12">
      <c r="K236" s="221"/>
      <c r="L236" s="221"/>
    </row>
    <row r="237" spans="11:12">
      <c r="K237" s="221"/>
      <c r="L237" s="221"/>
    </row>
    <row r="238" spans="11:12">
      <c r="K238" s="221"/>
      <c r="L238" s="221"/>
    </row>
    <row r="239" spans="11:12">
      <c r="K239" s="221"/>
      <c r="L239" s="221"/>
    </row>
    <row r="240" spans="11:12">
      <c r="K240" s="221"/>
      <c r="L240" s="221"/>
    </row>
    <row r="241" spans="11:12">
      <c r="K241" s="221"/>
      <c r="L241" s="221"/>
    </row>
    <row r="242" spans="11:12">
      <c r="K242" s="221"/>
      <c r="L242" s="221"/>
    </row>
    <row r="243" spans="11:12">
      <c r="K243" s="221"/>
      <c r="L243" s="221"/>
    </row>
    <row r="244" spans="11:12">
      <c r="K244" s="221"/>
      <c r="L244" s="221"/>
    </row>
    <row r="245" spans="11:12">
      <c r="K245" s="221"/>
      <c r="L245" s="221"/>
    </row>
    <row r="246" spans="11:12">
      <c r="K246" s="221"/>
      <c r="L246" s="221"/>
    </row>
    <row r="247" spans="11:12">
      <c r="K247" s="221"/>
      <c r="L247" s="221"/>
    </row>
    <row r="248" spans="11:12">
      <c r="K248" s="221"/>
      <c r="L248" s="221"/>
    </row>
    <row r="249" spans="11:12">
      <c r="K249" s="221"/>
      <c r="L249" s="221"/>
    </row>
    <row r="250" spans="11:12">
      <c r="K250" s="221"/>
      <c r="L250" s="221"/>
    </row>
    <row r="251" spans="11:12">
      <c r="K251" s="221"/>
      <c r="L251" s="221"/>
    </row>
    <row r="252" spans="11:12">
      <c r="K252" s="221"/>
      <c r="L252" s="221"/>
    </row>
    <row r="253" spans="11:12">
      <c r="K253" s="221"/>
      <c r="L253" s="221"/>
    </row>
    <row r="254" spans="11:12">
      <c r="K254" s="221"/>
      <c r="L254" s="221"/>
    </row>
    <row r="255" spans="11:12">
      <c r="K255" s="221"/>
      <c r="L255" s="221"/>
    </row>
    <row r="256" spans="11:12">
      <c r="K256" s="221"/>
      <c r="L256" s="221"/>
    </row>
    <row r="257" spans="11:12">
      <c r="K257" s="221"/>
      <c r="L257" s="221"/>
    </row>
    <row r="258" spans="11:12">
      <c r="K258" s="221"/>
      <c r="L258" s="221"/>
    </row>
    <row r="259" spans="11:12">
      <c r="K259" s="221"/>
      <c r="L259" s="221"/>
    </row>
    <row r="260" spans="11:12">
      <c r="K260" s="221"/>
      <c r="L260" s="221"/>
    </row>
    <row r="261" spans="11:12">
      <c r="K261" s="221"/>
      <c r="L261" s="221"/>
    </row>
    <row r="262" spans="11:12">
      <c r="K262" s="221"/>
      <c r="L262" s="221"/>
    </row>
    <row r="263" spans="11:12">
      <c r="K263" s="221"/>
      <c r="L263" s="221"/>
    </row>
    <row r="264" spans="11:12">
      <c r="K264" s="221"/>
      <c r="L264" s="221"/>
    </row>
    <row r="265" spans="11:12">
      <c r="K265" s="221"/>
      <c r="L265" s="221"/>
    </row>
    <row r="266" spans="11:12">
      <c r="K266" s="221"/>
      <c r="L266" s="221"/>
    </row>
    <row r="267" spans="11:12">
      <c r="K267" s="221"/>
      <c r="L267" s="221"/>
    </row>
    <row r="268" spans="11:12">
      <c r="K268" s="221"/>
      <c r="L268" s="221"/>
    </row>
    <row r="269" spans="11:12">
      <c r="K269" s="221"/>
      <c r="L269" s="221"/>
    </row>
    <row r="270" spans="11:12">
      <c r="K270" s="221"/>
      <c r="L270" s="221"/>
    </row>
    <row r="271" spans="11:12">
      <c r="K271" s="221"/>
      <c r="L271" s="221"/>
    </row>
    <row r="272" spans="11:12">
      <c r="K272" s="221"/>
      <c r="L272" s="221"/>
    </row>
    <row r="273" spans="11:12">
      <c r="K273" s="221"/>
      <c r="L273" s="221"/>
    </row>
    <row r="274" spans="11:12">
      <c r="K274" s="221"/>
      <c r="L274" s="221"/>
    </row>
    <row r="275" spans="11:12">
      <c r="K275" s="221"/>
      <c r="L275" s="221"/>
    </row>
    <row r="276" spans="11:12">
      <c r="K276" s="221"/>
      <c r="L276" s="221"/>
    </row>
    <row r="277" spans="11:12">
      <c r="K277" s="221"/>
      <c r="L277" s="221"/>
    </row>
    <row r="278" spans="11:12">
      <c r="K278" s="221"/>
      <c r="L278" s="221"/>
    </row>
    <row r="279" spans="11:12">
      <c r="K279" s="221"/>
      <c r="L279" s="221"/>
    </row>
    <row r="280" spans="11:12">
      <c r="K280" s="221"/>
      <c r="L280" s="221"/>
    </row>
    <row r="281" spans="11:12">
      <c r="K281" s="221"/>
      <c r="L281" s="221"/>
    </row>
    <row r="282" spans="11:12">
      <c r="K282" s="221"/>
      <c r="L282" s="221"/>
    </row>
    <row r="283" spans="11:12">
      <c r="K283" s="221"/>
      <c r="L283" s="221"/>
    </row>
    <row r="284" spans="11:12">
      <c r="K284" s="221"/>
      <c r="L284" s="221"/>
    </row>
    <row r="285" spans="11:12">
      <c r="K285" s="221"/>
      <c r="L285" s="221"/>
    </row>
    <row r="286" spans="11:12" ht="48.75" customHeight="1">
      <c r="K286" s="221"/>
      <c r="L286" s="221"/>
    </row>
    <row r="287" spans="11:12" ht="42" customHeight="1">
      <c r="K287" s="221"/>
      <c r="L287" s="221"/>
    </row>
    <row r="288" spans="11:12" ht="25.5" customHeight="1">
      <c r="K288" s="221"/>
      <c r="L288" s="221"/>
    </row>
    <row r="289" spans="11:12">
      <c r="K289" s="221"/>
      <c r="L289" s="221"/>
    </row>
    <row r="290" spans="11:12">
      <c r="K290" s="221"/>
      <c r="L290" s="221"/>
    </row>
    <row r="291" spans="11:12">
      <c r="K291" s="221"/>
      <c r="L291" s="221"/>
    </row>
    <row r="292" spans="11:12">
      <c r="K292" s="221"/>
      <c r="L292" s="221"/>
    </row>
    <row r="293" spans="11:12">
      <c r="K293" s="221"/>
      <c r="L293" s="221"/>
    </row>
    <row r="294" spans="11:12">
      <c r="K294" s="221"/>
      <c r="L294" s="221"/>
    </row>
    <row r="295" spans="11:12">
      <c r="K295" s="221"/>
      <c r="L295" s="221"/>
    </row>
    <row r="296" spans="11:12">
      <c r="K296" s="221"/>
      <c r="L296" s="221"/>
    </row>
    <row r="297" spans="11:12" ht="39" customHeight="1">
      <c r="K297" s="221"/>
      <c r="L297" s="221"/>
    </row>
    <row r="298" spans="11:12" ht="25.5" customHeight="1">
      <c r="K298" s="221"/>
      <c r="L298" s="221"/>
    </row>
    <row r="299" spans="11:12" ht="45" customHeight="1">
      <c r="K299" s="221"/>
      <c r="L299" s="221"/>
    </row>
    <row r="300" spans="11:12" ht="42" customHeight="1">
      <c r="K300" s="221"/>
      <c r="L300" s="221"/>
    </row>
    <row r="301" spans="11:12" ht="23.25" customHeight="1">
      <c r="K301" s="221"/>
      <c r="L301" s="221"/>
    </row>
    <row r="302" spans="11:12">
      <c r="K302" s="221"/>
      <c r="L302" s="221"/>
    </row>
    <row r="303" spans="11:12">
      <c r="K303" s="221"/>
      <c r="L303" s="221"/>
    </row>
    <row r="304" spans="11:12">
      <c r="K304" s="221"/>
      <c r="L304" s="221"/>
    </row>
    <row r="305" spans="11:12">
      <c r="K305" s="221"/>
      <c r="L305" s="221"/>
    </row>
    <row r="306" spans="11:12">
      <c r="K306" s="221"/>
      <c r="L306" s="221"/>
    </row>
    <row r="307" spans="11:12">
      <c r="K307" s="221"/>
      <c r="L307" s="221"/>
    </row>
    <row r="308" spans="11:12">
      <c r="K308" s="221"/>
      <c r="L308" s="221"/>
    </row>
    <row r="309" spans="11:12">
      <c r="K309" s="221"/>
      <c r="L309" s="221"/>
    </row>
    <row r="310" spans="11:12">
      <c r="K310" s="221"/>
      <c r="L310" s="221"/>
    </row>
    <row r="311" spans="11:12">
      <c r="K311" s="221"/>
      <c r="L311" s="221"/>
    </row>
    <row r="312" spans="11:12">
      <c r="K312" s="221"/>
      <c r="L312" s="221"/>
    </row>
    <row r="313" spans="11:12">
      <c r="K313" s="221"/>
      <c r="L313" s="221"/>
    </row>
    <row r="314" spans="11:12">
      <c r="K314" s="221"/>
      <c r="L314" s="221"/>
    </row>
    <row r="315" spans="11:12">
      <c r="K315" s="221"/>
      <c r="L315" s="221"/>
    </row>
    <row r="316" spans="11:12">
      <c r="K316" s="221"/>
      <c r="L316" s="221"/>
    </row>
    <row r="317" spans="11:12">
      <c r="K317" s="221"/>
      <c r="L317" s="221"/>
    </row>
    <row r="318" spans="11:12">
      <c r="K318" s="221"/>
      <c r="L318" s="221"/>
    </row>
    <row r="319" spans="11:12">
      <c r="K319" s="221"/>
      <c r="L319" s="221"/>
    </row>
    <row r="320" spans="11:12">
      <c r="K320" s="221"/>
      <c r="L320" s="221"/>
    </row>
    <row r="321" spans="11:12">
      <c r="K321" s="221"/>
      <c r="L321" s="221"/>
    </row>
    <row r="322" spans="11:12">
      <c r="K322" s="221"/>
      <c r="L322" s="221"/>
    </row>
    <row r="323" spans="11:12">
      <c r="K323" s="221"/>
      <c r="L323" s="221"/>
    </row>
    <row r="324" spans="11:12">
      <c r="K324" s="221"/>
      <c r="L324" s="221"/>
    </row>
    <row r="325" spans="11:12">
      <c r="K325" s="221"/>
      <c r="L325" s="221"/>
    </row>
    <row r="326" spans="11:12" ht="21" customHeight="1">
      <c r="K326" s="221"/>
      <c r="L326" s="221"/>
    </row>
    <row r="327" spans="11:12">
      <c r="K327" s="221"/>
      <c r="L327" s="221"/>
    </row>
    <row r="328" spans="11:12">
      <c r="K328" s="221"/>
      <c r="L328" s="221"/>
    </row>
    <row r="329" spans="11:12">
      <c r="K329" s="221"/>
      <c r="L329" s="221"/>
    </row>
    <row r="330" spans="11:12">
      <c r="K330" s="221"/>
      <c r="L330" s="221"/>
    </row>
    <row r="331" spans="11:12">
      <c r="K331" s="221"/>
      <c r="L331" s="221"/>
    </row>
    <row r="332" spans="11:12">
      <c r="K332" s="221"/>
      <c r="L332" s="221"/>
    </row>
    <row r="333" spans="11:12">
      <c r="K333" s="221"/>
      <c r="L333" s="221"/>
    </row>
    <row r="334" spans="11:12">
      <c r="K334" s="221"/>
      <c r="L334" s="221"/>
    </row>
    <row r="335" spans="11:12">
      <c r="K335" s="221"/>
      <c r="L335" s="221"/>
    </row>
    <row r="336" spans="11:12">
      <c r="K336" s="221"/>
      <c r="L336" s="221"/>
    </row>
    <row r="337" spans="11:12">
      <c r="K337" s="221"/>
      <c r="L337" s="221"/>
    </row>
    <row r="338" spans="11:12">
      <c r="K338" s="221"/>
      <c r="L338" s="221"/>
    </row>
    <row r="339" spans="11:12">
      <c r="K339" s="221"/>
      <c r="L339" s="221"/>
    </row>
    <row r="340" spans="11:12">
      <c r="K340" s="221"/>
      <c r="L340" s="221"/>
    </row>
    <row r="341" spans="11:12">
      <c r="K341" s="221"/>
      <c r="L341" s="221"/>
    </row>
    <row r="342" spans="11:12">
      <c r="K342" s="221"/>
      <c r="L342" s="221"/>
    </row>
    <row r="343" spans="11:12">
      <c r="K343" s="221"/>
      <c r="L343" s="221"/>
    </row>
    <row r="344" spans="11:12">
      <c r="K344" s="221"/>
      <c r="L344" s="221"/>
    </row>
    <row r="345" spans="11:12">
      <c r="K345" s="221"/>
      <c r="L345" s="221"/>
    </row>
    <row r="346" spans="11:12">
      <c r="K346" s="221"/>
      <c r="L346" s="221"/>
    </row>
    <row r="347" spans="11:12">
      <c r="K347" s="221"/>
      <c r="L347" s="221"/>
    </row>
    <row r="348" spans="11:12">
      <c r="K348" s="221"/>
      <c r="L348" s="221"/>
    </row>
    <row r="349" spans="11:12">
      <c r="K349" s="221"/>
      <c r="L349" s="221"/>
    </row>
    <row r="350" spans="11:12">
      <c r="K350" s="221"/>
      <c r="L350" s="221"/>
    </row>
    <row r="351" spans="11:12">
      <c r="K351" s="221"/>
      <c r="L351" s="221"/>
    </row>
    <row r="352" spans="11:12">
      <c r="K352" s="221"/>
      <c r="L352" s="221"/>
    </row>
    <row r="353" spans="11:12">
      <c r="K353" s="221"/>
      <c r="L353" s="221"/>
    </row>
    <row r="354" spans="11:12">
      <c r="K354" s="221"/>
      <c r="L354" s="221"/>
    </row>
    <row r="355" spans="11:12">
      <c r="K355" s="221"/>
      <c r="L355" s="221"/>
    </row>
    <row r="356" spans="11:12">
      <c r="K356" s="221"/>
      <c r="L356" s="221"/>
    </row>
    <row r="357" spans="11:12">
      <c r="K357" s="221"/>
      <c r="L357" s="221"/>
    </row>
    <row r="358" spans="11:12">
      <c r="K358" s="221"/>
      <c r="L358" s="221"/>
    </row>
    <row r="359" spans="11:12">
      <c r="K359" s="221"/>
      <c r="L359" s="221"/>
    </row>
    <row r="360" spans="11:12">
      <c r="K360" s="221"/>
      <c r="L360" s="221"/>
    </row>
    <row r="361" spans="11:12">
      <c r="K361" s="221"/>
      <c r="L361" s="221"/>
    </row>
    <row r="362" spans="11:12">
      <c r="K362" s="221"/>
      <c r="L362" s="221"/>
    </row>
    <row r="363" spans="11:12">
      <c r="K363" s="221"/>
      <c r="L363" s="221"/>
    </row>
    <row r="364" spans="11:12">
      <c r="K364" s="221"/>
      <c r="L364" s="221"/>
    </row>
    <row r="365" spans="11:12">
      <c r="K365" s="221"/>
      <c r="L365" s="221"/>
    </row>
    <row r="366" spans="11:12">
      <c r="K366" s="221"/>
      <c r="L366" s="221"/>
    </row>
    <row r="367" spans="11:12">
      <c r="K367" s="221"/>
      <c r="L367" s="221"/>
    </row>
    <row r="368" spans="11:12">
      <c r="K368" s="221"/>
      <c r="L368" s="221"/>
    </row>
    <row r="369" spans="11:12">
      <c r="K369" s="221"/>
      <c r="L369" s="221"/>
    </row>
    <row r="370" spans="11:12">
      <c r="K370" s="221"/>
      <c r="L370" s="221"/>
    </row>
    <row r="371" spans="11:12">
      <c r="K371" s="221"/>
      <c r="L371" s="221"/>
    </row>
    <row r="372" spans="11:12">
      <c r="K372" s="221"/>
      <c r="L372" s="221"/>
    </row>
    <row r="373" spans="11:12">
      <c r="K373" s="221"/>
      <c r="L373" s="221"/>
    </row>
    <row r="374" spans="11:12">
      <c r="K374" s="221"/>
      <c r="L374" s="221"/>
    </row>
    <row r="375" spans="11:12">
      <c r="K375" s="221"/>
      <c r="L375" s="221"/>
    </row>
    <row r="376" spans="11:12">
      <c r="K376" s="221"/>
      <c r="L376" s="221"/>
    </row>
    <row r="377" spans="11:12">
      <c r="K377" s="221"/>
      <c r="L377" s="221"/>
    </row>
    <row r="378" spans="11:12">
      <c r="K378" s="221"/>
      <c r="L378" s="221"/>
    </row>
    <row r="379" spans="11:12">
      <c r="K379" s="221"/>
      <c r="L379" s="221"/>
    </row>
    <row r="380" spans="11:12">
      <c r="K380" s="221"/>
      <c r="L380" s="221"/>
    </row>
    <row r="381" spans="11:12">
      <c r="K381" s="221"/>
      <c r="L381" s="221"/>
    </row>
    <row r="382" spans="11:12">
      <c r="K382" s="221"/>
      <c r="L382" s="221"/>
    </row>
    <row r="383" spans="11:12">
      <c r="K383" s="221"/>
      <c r="L383" s="221"/>
    </row>
    <row r="384" spans="11:12">
      <c r="K384" s="221"/>
      <c r="L384" s="221"/>
    </row>
    <row r="385" spans="11:12">
      <c r="K385" s="221"/>
      <c r="L385" s="221"/>
    </row>
    <row r="386" spans="11:12">
      <c r="K386" s="221"/>
      <c r="L386" s="221"/>
    </row>
    <row r="387" spans="11:12">
      <c r="K387" s="221"/>
      <c r="L387" s="221"/>
    </row>
    <row r="388" spans="11:12">
      <c r="K388" s="221"/>
      <c r="L388" s="221"/>
    </row>
    <row r="389" spans="11:12">
      <c r="K389" s="221"/>
      <c r="L389" s="221"/>
    </row>
    <row r="390" spans="11:12">
      <c r="K390" s="221"/>
      <c r="L390" s="221"/>
    </row>
    <row r="391" spans="11:12">
      <c r="K391" s="221"/>
      <c r="L391" s="221"/>
    </row>
    <row r="392" spans="11:12">
      <c r="K392" s="221"/>
      <c r="L392" s="221"/>
    </row>
    <row r="393" spans="11:12">
      <c r="K393" s="221"/>
      <c r="L393" s="221"/>
    </row>
    <row r="394" spans="11:12">
      <c r="K394" s="221"/>
      <c r="L394" s="221"/>
    </row>
    <row r="395" spans="11:12">
      <c r="K395" s="221"/>
      <c r="L395" s="221"/>
    </row>
    <row r="396" spans="11:12">
      <c r="K396" s="221"/>
      <c r="L396" s="221"/>
    </row>
    <row r="397" spans="11:12">
      <c r="K397" s="221"/>
      <c r="L397" s="221"/>
    </row>
    <row r="398" spans="11:12">
      <c r="K398" s="221"/>
      <c r="L398" s="221"/>
    </row>
    <row r="399" spans="11:12">
      <c r="K399" s="221"/>
      <c r="L399" s="221"/>
    </row>
    <row r="400" spans="11:12">
      <c r="K400" s="221"/>
      <c r="L400" s="221"/>
    </row>
    <row r="401" spans="11:13">
      <c r="K401" s="221"/>
      <c r="L401" s="221"/>
    </row>
    <row r="402" spans="11:13">
      <c r="K402" s="221"/>
      <c r="L402" s="221"/>
    </row>
    <row r="403" spans="11:13">
      <c r="K403" s="221"/>
      <c r="L403" s="221"/>
    </row>
    <row r="404" spans="11:13">
      <c r="K404" s="221"/>
      <c r="L404" s="221"/>
    </row>
    <row r="405" spans="11:13">
      <c r="K405" s="221"/>
      <c r="L405" s="221"/>
    </row>
    <row r="406" spans="11:13">
      <c r="K406" s="221"/>
      <c r="L406" s="221"/>
    </row>
    <row r="407" spans="11:13">
      <c r="K407" s="221"/>
      <c r="L407" s="221"/>
    </row>
    <row r="408" spans="11:13">
      <c r="K408" s="221"/>
      <c r="L408" s="221"/>
    </row>
    <row r="409" spans="11:13">
      <c r="K409" s="221"/>
      <c r="L409" s="221"/>
    </row>
    <row r="410" spans="11:13">
      <c r="K410" s="221"/>
      <c r="L410" s="221"/>
    </row>
    <row r="411" spans="11:13">
      <c r="K411" s="221"/>
      <c r="L411" s="221"/>
    </row>
    <row r="412" spans="11:13">
      <c r="K412" s="221"/>
      <c r="L412" s="221"/>
    </row>
    <row r="413" spans="11:13">
      <c r="K413" s="221"/>
      <c r="L413" s="221"/>
      <c r="M413" s="261"/>
    </row>
    <row r="414" spans="11:13">
      <c r="K414" s="221"/>
      <c r="L414" s="221"/>
    </row>
    <row r="415" spans="11:13">
      <c r="K415" s="221"/>
      <c r="L415" s="221"/>
    </row>
    <row r="416" spans="11:13" ht="24" customHeight="1">
      <c r="K416" s="221"/>
      <c r="L416" s="221"/>
    </row>
    <row r="417" spans="11:12">
      <c r="K417" s="221"/>
      <c r="L417" s="221"/>
    </row>
    <row r="418" spans="11:12">
      <c r="K418" s="221"/>
      <c r="L418" s="221"/>
    </row>
    <row r="419" spans="11:12">
      <c r="K419" s="221"/>
      <c r="L419" s="221"/>
    </row>
    <row r="420" spans="11:12">
      <c r="K420" s="221"/>
      <c r="L420" s="221"/>
    </row>
    <row r="421" spans="11:12" ht="24" customHeight="1">
      <c r="K421" s="221"/>
      <c r="L421" s="264"/>
    </row>
    <row r="422" spans="11:12">
      <c r="K422" s="221"/>
      <c r="L422" s="264"/>
    </row>
    <row r="423" spans="11:12">
      <c r="K423" s="221"/>
      <c r="L423" s="264"/>
    </row>
    <row r="424" spans="11:12">
      <c r="K424" s="221"/>
      <c r="L424" s="264"/>
    </row>
    <row r="425" spans="11:12">
      <c r="K425" s="221"/>
      <c r="L425" s="264"/>
    </row>
    <row r="426" spans="11:12">
      <c r="K426" s="221"/>
      <c r="L426" s="264"/>
    </row>
    <row r="427" spans="11:12">
      <c r="K427" s="221"/>
      <c r="L427" s="264"/>
    </row>
    <row r="428" spans="11:12" ht="24" customHeight="1">
      <c r="K428" s="221"/>
      <c r="L428" s="264"/>
    </row>
    <row r="429" spans="11:12">
      <c r="K429" s="221"/>
      <c r="L429" s="264"/>
    </row>
    <row r="430" spans="11:12">
      <c r="K430" s="221"/>
      <c r="L430" s="264"/>
    </row>
    <row r="431" spans="11:12">
      <c r="K431" s="221"/>
      <c r="L431" s="264"/>
    </row>
    <row r="432" spans="11:12">
      <c r="K432" s="221"/>
      <c r="L432" s="264"/>
    </row>
    <row r="433" spans="11:12">
      <c r="K433" s="221"/>
      <c r="L433" s="264"/>
    </row>
    <row r="434" spans="11:12">
      <c r="K434" s="221"/>
      <c r="L434" s="264"/>
    </row>
    <row r="435" spans="11:12">
      <c r="K435" s="221"/>
      <c r="L435" s="264"/>
    </row>
    <row r="436" spans="11:12">
      <c r="K436" s="221"/>
      <c r="L436" s="264"/>
    </row>
    <row r="437" spans="11:12">
      <c r="K437" s="221"/>
      <c r="L437" s="264"/>
    </row>
    <row r="438" spans="11:12">
      <c r="K438" s="221"/>
      <c r="L438" s="264"/>
    </row>
    <row r="439" spans="11:12">
      <c r="K439" s="221"/>
      <c r="L439" s="264"/>
    </row>
    <row r="440" spans="11:12">
      <c r="K440" s="221"/>
      <c r="L440" s="264"/>
    </row>
    <row r="441" spans="11:12">
      <c r="K441" s="221"/>
      <c r="L441" s="264"/>
    </row>
    <row r="442" spans="11:12">
      <c r="K442" s="221"/>
      <c r="L442" s="264"/>
    </row>
    <row r="443" spans="11:12" ht="24" customHeight="1">
      <c r="K443" s="221"/>
      <c r="L443" s="264"/>
    </row>
    <row r="444" spans="11:12">
      <c r="K444" s="221"/>
      <c r="L444" s="264"/>
    </row>
    <row r="445" spans="11:12">
      <c r="K445" s="221"/>
      <c r="L445" s="264"/>
    </row>
    <row r="446" spans="11:12">
      <c r="K446" s="221"/>
      <c r="L446" s="264"/>
    </row>
    <row r="447" spans="11:12">
      <c r="K447" s="221"/>
      <c r="L447" s="264"/>
    </row>
    <row r="448" spans="11:12">
      <c r="K448" s="221"/>
      <c r="L448" s="264"/>
    </row>
    <row r="449" spans="11:12">
      <c r="K449" s="221"/>
      <c r="L449" s="264"/>
    </row>
    <row r="450" spans="11:12">
      <c r="K450" s="221"/>
      <c r="L450" s="264"/>
    </row>
    <row r="451" spans="11:12">
      <c r="K451" s="221"/>
      <c r="L451" s="264"/>
    </row>
    <row r="452" spans="11:12">
      <c r="K452" s="221"/>
      <c r="L452" s="264"/>
    </row>
    <row r="453" spans="11:12">
      <c r="K453" s="221"/>
      <c r="L453" s="264"/>
    </row>
    <row r="454" spans="11:12">
      <c r="K454" s="221"/>
      <c r="L454" s="264"/>
    </row>
    <row r="455" spans="11:12">
      <c r="K455" s="221"/>
      <c r="L455" s="264"/>
    </row>
    <row r="456" spans="11:12">
      <c r="K456" s="221"/>
      <c r="L456" s="264"/>
    </row>
    <row r="457" spans="11:12">
      <c r="K457" s="221"/>
      <c r="L457" s="264"/>
    </row>
    <row r="458" spans="11:12">
      <c r="K458" s="221"/>
      <c r="L458" s="264"/>
    </row>
    <row r="459" spans="11:12">
      <c r="K459" s="221"/>
      <c r="L459" s="264"/>
    </row>
    <row r="460" spans="11:12">
      <c r="K460" s="221"/>
      <c r="L460" s="264"/>
    </row>
    <row r="461" spans="11:12">
      <c r="K461" s="221"/>
      <c r="L461" s="264"/>
    </row>
    <row r="462" spans="11:12">
      <c r="K462" s="221"/>
      <c r="L462" s="264"/>
    </row>
    <row r="463" spans="11:12">
      <c r="K463" s="221"/>
      <c r="L463" s="264"/>
    </row>
    <row r="464" spans="11:12">
      <c r="K464" s="221"/>
      <c r="L464" s="264"/>
    </row>
    <row r="465" spans="11:13">
      <c r="K465" s="221"/>
      <c r="L465" s="264"/>
      <c r="M465" s="261"/>
    </row>
    <row r="466" spans="11:13">
      <c r="K466" s="221"/>
      <c r="L466" s="264"/>
    </row>
    <row r="467" spans="11:13">
      <c r="K467" s="221"/>
      <c r="L467" s="264"/>
    </row>
    <row r="468" spans="11:13">
      <c r="K468" s="221"/>
      <c r="L468" s="264"/>
    </row>
    <row r="469" spans="11:13">
      <c r="K469" s="221"/>
      <c r="L469" s="264"/>
      <c r="M469" s="261"/>
    </row>
    <row r="470" spans="11:13">
      <c r="K470" s="221"/>
      <c r="L470" s="264"/>
    </row>
    <row r="471" spans="11:13">
      <c r="K471" s="221"/>
      <c r="L471" s="264"/>
    </row>
    <row r="472" spans="11:13">
      <c r="K472" s="221"/>
      <c r="L472" s="264"/>
    </row>
    <row r="473" spans="11:13">
      <c r="K473" s="221"/>
      <c r="L473" s="264"/>
    </row>
    <row r="474" spans="11:13">
      <c r="K474" s="221"/>
      <c r="L474" s="264"/>
      <c r="M474" s="261"/>
    </row>
    <row r="475" spans="11:13">
      <c r="K475" s="221"/>
      <c r="L475" s="264"/>
      <c r="M475" s="261"/>
    </row>
    <row r="476" spans="11:13">
      <c r="K476" s="221"/>
      <c r="L476" s="264"/>
    </row>
    <row r="477" spans="11:13" ht="47.1" customHeight="1">
      <c r="K477" s="221"/>
      <c r="L477" s="264"/>
    </row>
    <row r="478" spans="11:13">
      <c r="K478" s="221"/>
      <c r="L478" s="265"/>
      <c r="M478" s="261"/>
    </row>
    <row r="479" spans="11:13">
      <c r="K479" s="221"/>
      <c r="L479" s="264"/>
    </row>
    <row r="480" spans="11:13">
      <c r="K480" s="221"/>
      <c r="L480" s="264"/>
    </row>
    <row r="481" spans="11:13">
      <c r="K481" s="221"/>
      <c r="L481" s="264"/>
    </row>
    <row r="482" spans="11:13">
      <c r="K482" s="221"/>
      <c r="L482" s="264"/>
    </row>
    <row r="483" spans="11:13">
      <c r="K483" s="221"/>
      <c r="L483" s="265"/>
      <c r="M483" s="261"/>
    </row>
    <row r="484" spans="11:13">
      <c r="K484" s="221"/>
      <c r="L484" s="265"/>
    </row>
    <row r="485" spans="11:13">
      <c r="K485" s="221"/>
      <c r="L485" s="264"/>
    </row>
    <row r="486" spans="11:13">
      <c r="K486" s="221"/>
      <c r="L486" s="264"/>
    </row>
    <row r="487" spans="11:13">
      <c r="K487" s="221"/>
      <c r="L487" s="264"/>
    </row>
    <row r="488" spans="11:13">
      <c r="K488" s="221"/>
      <c r="L488" s="264"/>
      <c r="M488" s="261"/>
    </row>
    <row r="489" spans="11:13">
      <c r="K489" s="221"/>
      <c r="L489" s="264"/>
    </row>
    <row r="490" spans="11:13">
      <c r="K490" s="221"/>
      <c r="L490" s="264"/>
    </row>
    <row r="491" spans="11:13">
      <c r="K491" s="221"/>
      <c r="L491" s="264"/>
    </row>
    <row r="492" spans="11:13">
      <c r="K492" s="221"/>
      <c r="L492" s="264"/>
      <c r="M492" s="266"/>
    </row>
    <row r="493" spans="11:13">
      <c r="K493" s="221"/>
      <c r="L493" s="264"/>
      <c r="M493" s="266"/>
    </row>
    <row r="494" spans="11:13">
      <c r="K494" s="221"/>
      <c r="L494" s="264"/>
    </row>
    <row r="495" spans="11:13" ht="47.1" customHeight="1">
      <c r="K495" s="221"/>
      <c r="L495" s="264"/>
    </row>
    <row r="496" spans="11:13">
      <c r="K496" s="221"/>
      <c r="L496" s="265"/>
      <c r="M496" s="261"/>
    </row>
    <row r="497" spans="11:13">
      <c r="K497" s="221"/>
      <c r="L497" s="265"/>
    </row>
    <row r="498" spans="11:13">
      <c r="K498" s="221"/>
      <c r="L498" s="265"/>
    </row>
    <row r="499" spans="11:13">
      <c r="K499" s="221"/>
      <c r="L499" s="264"/>
    </row>
    <row r="500" spans="11:13">
      <c r="K500" s="221"/>
      <c r="L500" s="264"/>
    </row>
    <row r="501" spans="11:13">
      <c r="K501" s="221"/>
      <c r="L501" s="264"/>
    </row>
    <row r="502" spans="11:13">
      <c r="K502" s="221"/>
      <c r="L502" s="264"/>
    </row>
    <row r="503" spans="11:13">
      <c r="K503" s="221"/>
      <c r="L503" s="264"/>
    </row>
    <row r="504" spans="11:13">
      <c r="K504" s="221"/>
      <c r="L504" s="264"/>
    </row>
    <row r="505" spans="11:13">
      <c r="K505" s="221"/>
      <c r="L505" s="264"/>
    </row>
    <row r="506" spans="11:13">
      <c r="K506" s="221"/>
      <c r="L506" s="264"/>
    </row>
    <row r="507" spans="11:13" ht="47.1" customHeight="1">
      <c r="K507" s="221"/>
      <c r="L507" s="264"/>
    </row>
    <row r="508" spans="11:13">
      <c r="K508" s="221"/>
      <c r="L508" s="267"/>
      <c r="M508" s="261"/>
    </row>
    <row r="509" spans="11:13">
      <c r="K509" s="221"/>
      <c r="L509" s="265"/>
    </row>
    <row r="510" spans="11:13">
      <c r="K510" s="221"/>
      <c r="L510" s="265"/>
    </row>
    <row r="511" spans="11:13">
      <c r="K511" s="221"/>
      <c r="L511" s="264"/>
    </row>
    <row r="512" spans="11:13">
      <c r="K512" s="221"/>
      <c r="L512" s="264"/>
    </row>
    <row r="513" spans="11:13">
      <c r="K513" s="221"/>
      <c r="L513" s="264"/>
    </row>
    <row r="514" spans="11:13">
      <c r="K514" s="221"/>
      <c r="L514" s="264"/>
    </row>
    <row r="515" spans="11:13">
      <c r="K515" s="221"/>
      <c r="L515" s="264"/>
    </row>
    <row r="516" spans="11:13">
      <c r="K516" s="221"/>
      <c r="L516" s="264"/>
    </row>
    <row r="517" spans="11:13">
      <c r="K517" s="221"/>
      <c r="L517" s="264"/>
    </row>
    <row r="518" spans="11:13">
      <c r="K518" s="221"/>
      <c r="L518" s="264"/>
    </row>
    <row r="519" spans="11:13">
      <c r="K519" s="221"/>
      <c r="L519" s="264"/>
    </row>
    <row r="520" spans="11:13">
      <c r="K520" s="221"/>
      <c r="L520" s="264"/>
    </row>
    <row r="521" spans="11:13" ht="24" customHeight="1">
      <c r="K521" s="221"/>
      <c r="L521" s="264"/>
    </row>
    <row r="522" spans="11:13">
      <c r="K522" s="221"/>
      <c r="L522" s="265"/>
      <c r="M522" s="261"/>
    </row>
    <row r="523" spans="11:13">
      <c r="K523" s="221"/>
      <c r="L523" s="265"/>
    </row>
    <row r="524" spans="11:13">
      <c r="K524" s="221"/>
      <c r="L524" s="265"/>
      <c r="M524" s="261"/>
    </row>
    <row r="525" spans="11:13">
      <c r="L525" s="866"/>
    </row>
    <row r="526" spans="11:13">
      <c r="L526" s="866"/>
    </row>
    <row r="527" spans="11:13">
      <c r="L527" s="268"/>
    </row>
  </sheetData>
  <mergeCells count="116">
    <mergeCell ref="B10:C10"/>
    <mergeCell ref="B11:C11"/>
    <mergeCell ref="B12:C12"/>
    <mergeCell ref="B13:C13"/>
    <mergeCell ref="B14:C14"/>
    <mergeCell ref="B15:C15"/>
    <mergeCell ref="A1:J1"/>
    <mergeCell ref="A2:K2"/>
    <mergeCell ref="A8:A9"/>
    <mergeCell ref="B8:C9"/>
    <mergeCell ref="D8:D9"/>
    <mergeCell ref="E8:E9"/>
    <mergeCell ref="F8:G8"/>
    <mergeCell ref="H8:I8"/>
    <mergeCell ref="J8:J9"/>
    <mergeCell ref="K8:K9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A110:A111"/>
    <mergeCell ref="B103:C103"/>
    <mergeCell ref="B100:C100"/>
    <mergeCell ref="B101:C101"/>
    <mergeCell ref="B102:C102"/>
    <mergeCell ref="B104:C104"/>
    <mergeCell ref="B108:C108"/>
    <mergeCell ref="B109:C109"/>
    <mergeCell ref="L525:L526"/>
    <mergeCell ref="G111:J111"/>
    <mergeCell ref="K110:K111"/>
    <mergeCell ref="G110:J110"/>
    <mergeCell ref="B110:F111"/>
    <mergeCell ref="B105:C105"/>
    <mergeCell ref="B106:C106"/>
    <mergeCell ref="B107:C107"/>
  </mergeCells>
  <printOptions horizontalCentered="1"/>
  <pageMargins left="0.19685039370078741" right="0.15748031496062992" top="0.19685039370078741" bottom="0.19685039370078741" header="0.11811023622047245" footer="0"/>
  <pageSetup paperSize="9" scale="90" orientation="landscape" r:id="rId1"/>
  <headerFooter>
    <oddFooter>&amp;C&amp;"TH SarabunPSK,Regular"&amp;14&amp;A</oddFooter>
  </headerFooter>
  <rowBreaks count="4" manualBreakCount="4">
    <brk id="19" max="10" man="1"/>
    <brk id="33" max="10" man="1"/>
    <brk id="43" max="10" man="1"/>
    <brk id="56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93"/>
  <sheetViews>
    <sheetView tabSelected="1" view="pageBreakPreview" topLeftCell="A55" zoomScale="90" zoomScaleNormal="100" zoomScaleSheetLayoutView="90" workbookViewId="0">
      <selection activeCell="K73" sqref="K73"/>
    </sheetView>
  </sheetViews>
  <sheetFormatPr defaultRowHeight="21"/>
  <cols>
    <col min="1" max="1" width="6.875" style="212" customWidth="1"/>
    <col min="2" max="2" width="5.125" style="212" customWidth="1"/>
    <col min="3" max="3" width="34.25" style="212" customWidth="1"/>
    <col min="4" max="4" width="9.5" style="212" customWidth="1"/>
    <col min="5" max="5" width="7.625" style="212" customWidth="1"/>
    <col min="6" max="6" width="12" style="212" customWidth="1"/>
    <col min="7" max="7" width="16.75" style="212" customWidth="1"/>
    <col min="8" max="8" width="10.625" style="212" customWidth="1"/>
    <col min="9" max="9" width="14.75" style="212" bestFit="1" customWidth="1"/>
    <col min="10" max="10" width="15.125" style="212" customWidth="1"/>
    <col min="11" max="11" width="11.625" style="212" customWidth="1"/>
    <col min="12" max="12" width="1.875" style="212" customWidth="1"/>
    <col min="13" max="13" width="16.5" style="212" customWidth="1"/>
    <col min="14" max="14" width="10.875" style="212" bestFit="1" customWidth="1"/>
    <col min="15" max="15" width="16.625" style="212" customWidth="1"/>
    <col min="16" max="16" width="9.25" style="212" customWidth="1"/>
    <col min="17" max="17" width="17.375" style="212" customWidth="1"/>
    <col min="18" max="18" width="9.75" style="212" customWidth="1"/>
    <col min="19" max="19" width="9" style="212" customWidth="1"/>
    <col min="20" max="20" width="7.25" style="212" customWidth="1"/>
    <col min="21" max="21" width="7" style="212" customWidth="1"/>
    <col min="22" max="22" width="5.875" style="212" customWidth="1"/>
    <col min="23" max="16384" width="9" style="212"/>
  </cols>
  <sheetData>
    <row r="1" spans="1:17">
      <c r="A1" s="896"/>
      <c r="B1" s="896"/>
      <c r="C1" s="896"/>
      <c r="D1" s="896"/>
      <c r="E1" s="896"/>
      <c r="F1" s="896"/>
      <c r="G1" s="896"/>
      <c r="H1" s="896"/>
      <c r="I1" s="896"/>
      <c r="J1" s="896"/>
      <c r="K1" s="211" t="s">
        <v>31</v>
      </c>
    </row>
    <row r="2" spans="1:17">
      <c r="A2" s="896" t="s">
        <v>35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</row>
    <row r="3" spans="1:17">
      <c r="A3" s="214" t="s">
        <v>270</v>
      </c>
      <c r="B3" s="214" t="s">
        <v>740</v>
      </c>
      <c r="C3" s="214"/>
      <c r="D3" s="214"/>
      <c r="E3" s="214"/>
      <c r="F3" s="214"/>
      <c r="G3" s="214"/>
      <c r="H3" s="214"/>
      <c r="I3" s="214"/>
      <c r="J3" s="214"/>
      <c r="K3" s="214"/>
    </row>
    <row r="4" spans="1:17">
      <c r="A4" s="215" t="s">
        <v>113</v>
      </c>
      <c r="B4" s="214"/>
      <c r="C4" s="214" t="s">
        <v>126</v>
      </c>
      <c r="D4" s="214"/>
      <c r="E4" s="214"/>
      <c r="F4" s="214"/>
      <c r="G4" s="214"/>
      <c r="H4" s="216" t="s">
        <v>46</v>
      </c>
      <c r="I4" s="217" t="str">
        <f>ปร.6_สรุปราคากลางงานก่อสร้าง!C7</f>
        <v>01-21-AT00-001</v>
      </c>
      <c r="J4" s="215"/>
      <c r="K4" s="214"/>
      <c r="M4" s="220"/>
    </row>
    <row r="5" spans="1:17">
      <c r="A5" s="214" t="s">
        <v>271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M5" s="220"/>
    </row>
    <row r="6" spans="1:17">
      <c r="A6" s="219" t="s">
        <v>272</v>
      </c>
      <c r="B6" s="219"/>
      <c r="C6" s="219"/>
      <c r="D6" s="219"/>
      <c r="E6" s="219"/>
      <c r="F6" s="219"/>
      <c r="G6" s="219"/>
      <c r="H6" s="219"/>
      <c r="I6" s="218"/>
      <c r="J6" s="218"/>
      <c r="K6" s="218"/>
      <c r="M6" s="261"/>
      <c r="O6" s="261"/>
    </row>
    <row r="7" spans="1:17" ht="21.75" thickBot="1">
      <c r="A7" s="219" t="s">
        <v>781</v>
      </c>
      <c r="B7" s="218"/>
      <c r="C7" s="218"/>
      <c r="D7" s="696"/>
      <c r="E7" s="640" t="s">
        <v>54</v>
      </c>
      <c r="F7" s="667">
        <f>ปร.6_สรุปราคากลางงานก่อสร้าง!B9</f>
        <v>20</v>
      </c>
      <c r="G7" s="667" t="s">
        <v>273</v>
      </c>
      <c r="H7" s="220" t="str">
        <f>ปร.6_สรุปราคากลางงานก่อสร้าง!D9</f>
        <v>มกราคม</v>
      </c>
      <c r="I7" s="672" t="s">
        <v>55</v>
      </c>
      <c r="J7" s="637">
        <f>ปร.6_สรุปราคากลางงานก่อสร้าง!F9</f>
        <v>2565</v>
      </c>
      <c r="K7" s="221"/>
      <c r="M7" s="220"/>
    </row>
    <row r="8" spans="1:17">
      <c r="A8" s="897" t="s">
        <v>5</v>
      </c>
      <c r="B8" s="899" t="s">
        <v>0</v>
      </c>
      <c r="C8" s="900"/>
      <c r="D8" s="903" t="s">
        <v>1</v>
      </c>
      <c r="E8" s="903" t="s">
        <v>2</v>
      </c>
      <c r="F8" s="905" t="s">
        <v>6</v>
      </c>
      <c r="G8" s="906"/>
      <c r="H8" s="905" t="s">
        <v>7</v>
      </c>
      <c r="I8" s="906"/>
      <c r="J8" s="899" t="s">
        <v>8</v>
      </c>
      <c r="K8" s="907" t="s">
        <v>4</v>
      </c>
      <c r="L8" s="222"/>
      <c r="M8" s="261"/>
      <c r="O8" s="261"/>
    </row>
    <row r="9" spans="1:17" ht="21.75" thickBot="1">
      <c r="A9" s="898"/>
      <c r="B9" s="901"/>
      <c r="C9" s="902"/>
      <c r="D9" s="904"/>
      <c r="E9" s="904"/>
      <c r="F9" s="697" t="s">
        <v>9</v>
      </c>
      <c r="G9" s="698" t="s">
        <v>3</v>
      </c>
      <c r="H9" s="697" t="s">
        <v>9</v>
      </c>
      <c r="I9" s="698" t="s">
        <v>3</v>
      </c>
      <c r="J9" s="901"/>
      <c r="K9" s="908"/>
      <c r="L9" s="222"/>
      <c r="M9" s="263"/>
    </row>
    <row r="10" spans="1:17">
      <c r="A10" s="618">
        <v>1</v>
      </c>
      <c r="B10" s="909" t="s">
        <v>43</v>
      </c>
      <c r="C10" s="910"/>
      <c r="D10" s="49"/>
      <c r="E10" s="50"/>
      <c r="F10" s="51"/>
      <c r="G10" s="52"/>
      <c r="H10" s="53"/>
      <c r="I10" s="52"/>
      <c r="J10" s="269"/>
      <c r="K10" s="270"/>
      <c r="L10" s="222"/>
      <c r="M10" s="261"/>
      <c r="O10" s="261"/>
      <c r="Q10" s="261"/>
    </row>
    <row r="11" spans="1:17">
      <c r="A11" s="235">
        <v>1.1000000000000001</v>
      </c>
      <c r="B11" s="911" t="s">
        <v>638</v>
      </c>
      <c r="C11" s="912"/>
      <c r="D11" s="80"/>
      <c r="E11" s="50"/>
      <c r="F11" s="58"/>
      <c r="G11" s="52"/>
      <c r="H11" s="58"/>
      <c r="I11" s="52"/>
      <c r="J11" s="232"/>
      <c r="K11" s="233"/>
      <c r="L11" s="222"/>
      <c r="M11" s="261"/>
      <c r="O11" s="261"/>
      <c r="Q11" s="261"/>
    </row>
    <row r="12" spans="1:17">
      <c r="A12" s="235"/>
      <c r="B12" s="879" t="s">
        <v>639</v>
      </c>
      <c r="C12" s="880"/>
      <c r="D12" s="80">
        <v>1390</v>
      </c>
      <c r="E12" s="50" t="s">
        <v>44</v>
      </c>
      <c r="F12" s="58">
        <v>0</v>
      </c>
      <c r="G12" s="52">
        <v>0</v>
      </c>
      <c r="H12" s="58">
        <v>50</v>
      </c>
      <c r="I12" s="52">
        <v>69500</v>
      </c>
      <c r="J12" s="232">
        <v>69500</v>
      </c>
      <c r="K12" s="619" t="s">
        <v>640</v>
      </c>
      <c r="L12" s="222"/>
      <c r="M12" s="261"/>
      <c r="Q12" s="261"/>
    </row>
    <row r="13" spans="1:17">
      <c r="A13" s="235"/>
      <c r="B13" s="879" t="s">
        <v>641</v>
      </c>
      <c r="C13" s="880"/>
      <c r="D13" s="80">
        <v>1390</v>
      </c>
      <c r="E13" s="50" t="s">
        <v>44</v>
      </c>
      <c r="F13" s="58">
        <v>0</v>
      </c>
      <c r="G13" s="52">
        <v>0</v>
      </c>
      <c r="H13" s="58">
        <v>25</v>
      </c>
      <c r="I13" s="52">
        <v>34750</v>
      </c>
      <c r="J13" s="232">
        <v>34750</v>
      </c>
      <c r="K13" s="619" t="s">
        <v>640</v>
      </c>
      <c r="L13" s="222"/>
      <c r="M13" s="263"/>
      <c r="O13" s="261"/>
      <c r="Q13" s="261"/>
    </row>
    <row r="14" spans="1:17">
      <c r="A14" s="235"/>
      <c r="B14" s="879" t="s">
        <v>642</v>
      </c>
      <c r="C14" s="880"/>
      <c r="D14" s="80">
        <v>1624</v>
      </c>
      <c r="E14" s="50" t="s">
        <v>44</v>
      </c>
      <c r="F14" s="58">
        <v>0</v>
      </c>
      <c r="G14" s="52">
        <v>0</v>
      </c>
      <c r="H14" s="58">
        <v>97</v>
      </c>
      <c r="I14" s="52">
        <v>157528</v>
      </c>
      <c r="J14" s="232">
        <v>157528</v>
      </c>
      <c r="K14" s="619" t="s">
        <v>643</v>
      </c>
      <c r="L14" s="222"/>
      <c r="M14" s="263"/>
      <c r="O14" s="261"/>
    </row>
    <row r="15" spans="1:17">
      <c r="A15" s="620"/>
      <c r="B15" s="862" t="s">
        <v>148</v>
      </c>
      <c r="C15" s="863"/>
      <c r="D15" s="55"/>
      <c r="E15" s="56"/>
      <c r="F15" s="57"/>
      <c r="G15" s="256">
        <v>0</v>
      </c>
      <c r="H15" s="57"/>
      <c r="I15" s="256">
        <v>261778</v>
      </c>
      <c r="J15" s="256">
        <v>261778</v>
      </c>
      <c r="K15" s="257"/>
      <c r="L15" s="222"/>
      <c r="M15" s="263"/>
    </row>
    <row r="16" spans="1:17">
      <c r="A16" s="235">
        <v>1.2</v>
      </c>
      <c r="B16" s="911" t="s">
        <v>129</v>
      </c>
      <c r="C16" s="912"/>
      <c r="D16" s="80"/>
      <c r="E16" s="50"/>
      <c r="F16" s="58"/>
      <c r="G16" s="52"/>
      <c r="H16" s="58"/>
      <c r="I16" s="52"/>
      <c r="J16" s="232"/>
      <c r="K16" s="233"/>
      <c r="L16" s="222"/>
      <c r="M16" s="263"/>
      <c r="Q16" s="261"/>
    </row>
    <row r="17" spans="1:13">
      <c r="A17" s="235"/>
      <c r="B17" s="879" t="s">
        <v>652</v>
      </c>
      <c r="C17" s="880"/>
      <c r="D17" s="80">
        <v>2</v>
      </c>
      <c r="E17" s="50" t="s">
        <v>130</v>
      </c>
      <c r="F17" s="58">
        <v>22100</v>
      </c>
      <c r="G17" s="52">
        <v>44200</v>
      </c>
      <c r="H17" s="58">
        <v>0</v>
      </c>
      <c r="I17" s="52">
        <v>0</v>
      </c>
      <c r="J17" s="232">
        <v>44200</v>
      </c>
      <c r="K17" s="619" t="s">
        <v>131</v>
      </c>
      <c r="L17" s="222"/>
      <c r="M17" s="263"/>
    </row>
    <row r="18" spans="1:13">
      <c r="A18" s="235"/>
      <c r="B18" s="879" t="s">
        <v>132</v>
      </c>
      <c r="C18" s="880"/>
      <c r="D18" s="80">
        <v>141</v>
      </c>
      <c r="E18" s="50" t="s">
        <v>133</v>
      </c>
      <c r="F18" s="58">
        <v>90000</v>
      </c>
      <c r="G18" s="52">
        <v>12690000</v>
      </c>
      <c r="H18" s="58">
        <v>0</v>
      </c>
      <c r="I18" s="52">
        <v>0</v>
      </c>
      <c r="J18" s="232">
        <v>12690000</v>
      </c>
      <c r="K18" s="619" t="s">
        <v>131</v>
      </c>
      <c r="L18" s="222"/>
      <c r="M18" s="263"/>
    </row>
    <row r="19" spans="1:13">
      <c r="A19" s="235"/>
      <c r="B19" s="879" t="s">
        <v>134</v>
      </c>
      <c r="C19" s="880"/>
      <c r="D19" s="80">
        <v>45</v>
      </c>
      <c r="E19" s="50" t="s">
        <v>133</v>
      </c>
      <c r="F19" s="58">
        <v>126000</v>
      </c>
      <c r="G19" s="52">
        <v>5670000</v>
      </c>
      <c r="H19" s="58">
        <v>0</v>
      </c>
      <c r="I19" s="52">
        <v>0</v>
      </c>
      <c r="J19" s="232">
        <v>5670000</v>
      </c>
      <c r="K19" s="619" t="s">
        <v>131</v>
      </c>
      <c r="L19" s="222"/>
      <c r="M19" s="263"/>
    </row>
    <row r="20" spans="1:13">
      <c r="A20" s="235"/>
      <c r="B20" s="879" t="s">
        <v>135</v>
      </c>
      <c r="C20" s="880"/>
      <c r="D20" s="80">
        <v>141</v>
      </c>
      <c r="E20" s="50" t="s">
        <v>133</v>
      </c>
      <c r="F20" s="58"/>
      <c r="G20" s="52">
        <v>0</v>
      </c>
      <c r="H20" s="58">
        <v>600</v>
      </c>
      <c r="I20" s="52">
        <v>84600</v>
      </c>
      <c r="J20" s="232">
        <v>84600</v>
      </c>
      <c r="K20" s="619"/>
      <c r="L20" s="222"/>
      <c r="M20" s="263"/>
    </row>
    <row r="21" spans="1:13">
      <c r="A21" s="235"/>
      <c r="B21" s="879" t="s">
        <v>136</v>
      </c>
      <c r="C21" s="880"/>
      <c r="D21" s="80">
        <v>45</v>
      </c>
      <c r="E21" s="50" t="s">
        <v>133</v>
      </c>
      <c r="F21" s="58">
        <v>0</v>
      </c>
      <c r="G21" s="52">
        <v>0</v>
      </c>
      <c r="H21" s="58">
        <v>800</v>
      </c>
      <c r="I21" s="52">
        <v>36000</v>
      </c>
      <c r="J21" s="232">
        <v>36000</v>
      </c>
      <c r="K21" s="619"/>
      <c r="L21" s="222"/>
      <c r="M21" s="263"/>
    </row>
    <row r="22" spans="1:13">
      <c r="A22" s="235"/>
      <c r="B22" s="879" t="s">
        <v>137</v>
      </c>
      <c r="C22" s="880"/>
      <c r="D22" s="80">
        <v>2</v>
      </c>
      <c r="E22" s="50" t="s">
        <v>133</v>
      </c>
      <c r="F22" s="58">
        <v>0</v>
      </c>
      <c r="G22" s="52">
        <v>0</v>
      </c>
      <c r="H22" s="58">
        <v>55000</v>
      </c>
      <c r="I22" s="52">
        <v>110000</v>
      </c>
      <c r="J22" s="232">
        <v>110000</v>
      </c>
      <c r="K22" s="619"/>
      <c r="L22" s="222"/>
      <c r="M22" s="263"/>
    </row>
    <row r="23" spans="1:13">
      <c r="A23" s="235"/>
      <c r="B23" s="879" t="s">
        <v>138</v>
      </c>
      <c r="C23" s="880"/>
      <c r="D23" s="80">
        <v>186</v>
      </c>
      <c r="E23" s="50" t="s">
        <v>133</v>
      </c>
      <c r="F23" s="58">
        <v>0</v>
      </c>
      <c r="G23" s="52">
        <v>0</v>
      </c>
      <c r="H23" s="58">
        <v>400</v>
      </c>
      <c r="I23" s="52">
        <v>74400</v>
      </c>
      <c r="J23" s="232">
        <v>74400</v>
      </c>
      <c r="K23" s="619"/>
      <c r="L23" s="222"/>
      <c r="M23" s="263"/>
    </row>
    <row r="24" spans="1:13">
      <c r="A24" s="235"/>
      <c r="B24" s="879" t="s">
        <v>695</v>
      </c>
      <c r="C24" s="880"/>
      <c r="D24" s="80">
        <v>2924</v>
      </c>
      <c r="E24" s="50" t="s">
        <v>109</v>
      </c>
      <c r="F24" s="58">
        <v>0</v>
      </c>
      <c r="G24" s="52">
        <v>0</v>
      </c>
      <c r="H24" s="58">
        <v>99</v>
      </c>
      <c r="I24" s="52">
        <v>289476</v>
      </c>
      <c r="J24" s="232">
        <v>289476</v>
      </c>
      <c r="K24" s="619"/>
      <c r="L24" s="222"/>
      <c r="M24" s="263"/>
    </row>
    <row r="25" spans="1:13">
      <c r="A25" s="235"/>
      <c r="B25" s="879" t="s">
        <v>139</v>
      </c>
      <c r="C25" s="880"/>
      <c r="D25" s="80">
        <v>2134</v>
      </c>
      <c r="E25" s="50" t="s">
        <v>109</v>
      </c>
      <c r="F25" s="58">
        <v>0</v>
      </c>
      <c r="G25" s="52">
        <v>0</v>
      </c>
      <c r="H25" s="58">
        <v>91</v>
      </c>
      <c r="I25" s="52">
        <v>194194</v>
      </c>
      <c r="J25" s="232">
        <v>194194</v>
      </c>
      <c r="K25" s="619"/>
      <c r="L25" s="222"/>
      <c r="M25" s="263"/>
    </row>
    <row r="26" spans="1:13">
      <c r="A26" s="235"/>
      <c r="B26" s="879" t="s">
        <v>149</v>
      </c>
      <c r="C26" s="880"/>
      <c r="D26" s="80">
        <v>64</v>
      </c>
      <c r="E26" s="50" t="s">
        <v>109</v>
      </c>
      <c r="F26" s="58">
        <v>495</v>
      </c>
      <c r="G26" s="52">
        <v>31680</v>
      </c>
      <c r="H26" s="58">
        <v>91</v>
      </c>
      <c r="I26" s="52">
        <v>5824</v>
      </c>
      <c r="J26" s="232">
        <v>37504</v>
      </c>
      <c r="K26" s="619"/>
      <c r="L26" s="222"/>
      <c r="M26" s="263"/>
    </row>
    <row r="27" spans="1:13">
      <c r="A27" s="235"/>
      <c r="B27" s="879" t="s">
        <v>140</v>
      </c>
      <c r="C27" s="880"/>
      <c r="D27" s="80">
        <v>54</v>
      </c>
      <c r="E27" s="50" t="s">
        <v>109</v>
      </c>
      <c r="F27" s="58">
        <v>2096</v>
      </c>
      <c r="G27" s="52">
        <v>113184</v>
      </c>
      <c r="H27" s="58">
        <v>398</v>
      </c>
      <c r="I27" s="52">
        <v>21492</v>
      </c>
      <c r="J27" s="232">
        <v>134676</v>
      </c>
      <c r="K27" s="619"/>
      <c r="L27" s="222"/>
      <c r="M27" s="263"/>
    </row>
    <row r="28" spans="1:13">
      <c r="A28" s="235"/>
      <c r="B28" s="879" t="s">
        <v>141</v>
      </c>
      <c r="C28" s="880"/>
      <c r="D28" s="80">
        <v>719</v>
      </c>
      <c r="E28" s="50" t="s">
        <v>109</v>
      </c>
      <c r="F28" s="58">
        <v>2418</v>
      </c>
      <c r="G28" s="52">
        <v>1738542</v>
      </c>
      <c r="H28" s="58">
        <v>485</v>
      </c>
      <c r="I28" s="52">
        <v>348715</v>
      </c>
      <c r="J28" s="232">
        <v>2087257</v>
      </c>
      <c r="K28" s="619"/>
      <c r="L28" s="222"/>
      <c r="M28" s="263"/>
    </row>
    <row r="29" spans="1:13">
      <c r="A29" s="235"/>
      <c r="B29" s="879" t="s">
        <v>142</v>
      </c>
      <c r="C29" s="880"/>
      <c r="D29" s="80">
        <v>181</v>
      </c>
      <c r="E29" s="50" t="s">
        <v>143</v>
      </c>
      <c r="F29" s="58">
        <v>24.96</v>
      </c>
      <c r="G29" s="52">
        <v>4517.76</v>
      </c>
      <c r="H29" s="58">
        <v>4.0999999999999996</v>
      </c>
      <c r="I29" s="52">
        <v>742.09999999999991</v>
      </c>
      <c r="J29" s="232">
        <v>5259.8600000000006</v>
      </c>
      <c r="K29" s="619"/>
      <c r="L29" s="222"/>
      <c r="M29" s="263"/>
    </row>
    <row r="30" spans="1:13">
      <c r="A30" s="235"/>
      <c r="B30" s="879" t="s">
        <v>654</v>
      </c>
      <c r="C30" s="880"/>
      <c r="D30" s="80">
        <v>593</v>
      </c>
      <c r="E30" s="50" t="s">
        <v>143</v>
      </c>
      <c r="F30" s="58">
        <v>24.53</v>
      </c>
      <c r="G30" s="52">
        <v>14546.29</v>
      </c>
      <c r="H30" s="58">
        <v>3.3</v>
      </c>
      <c r="I30" s="52">
        <v>1956.8999999999999</v>
      </c>
      <c r="J30" s="232">
        <v>16503.190000000002</v>
      </c>
      <c r="K30" s="619"/>
      <c r="L30" s="222"/>
      <c r="M30" s="263"/>
    </row>
    <row r="31" spans="1:13">
      <c r="A31" s="235"/>
      <c r="B31" s="879" t="s">
        <v>666</v>
      </c>
      <c r="C31" s="880"/>
      <c r="D31" s="80">
        <v>12106</v>
      </c>
      <c r="E31" s="50" t="s">
        <v>143</v>
      </c>
      <c r="F31" s="58">
        <v>24.33</v>
      </c>
      <c r="G31" s="52">
        <v>294538.98</v>
      </c>
      <c r="H31" s="58">
        <v>2.9</v>
      </c>
      <c r="I31" s="52">
        <v>35107.4</v>
      </c>
      <c r="J31" s="232">
        <v>329646.38</v>
      </c>
      <c r="K31" s="619"/>
      <c r="L31" s="222"/>
      <c r="M31" s="263"/>
    </row>
    <row r="32" spans="1:13">
      <c r="A32" s="235"/>
      <c r="B32" s="879" t="s">
        <v>661</v>
      </c>
      <c r="C32" s="880"/>
      <c r="D32" s="80">
        <v>47631</v>
      </c>
      <c r="E32" s="50" t="s">
        <v>143</v>
      </c>
      <c r="F32" s="58">
        <v>24.33</v>
      </c>
      <c r="G32" s="52">
        <v>1158862.23</v>
      </c>
      <c r="H32" s="58">
        <v>2.9</v>
      </c>
      <c r="I32" s="52">
        <v>138129.9</v>
      </c>
      <c r="J32" s="232">
        <v>1296992.1299999999</v>
      </c>
      <c r="K32" s="619"/>
      <c r="L32" s="222"/>
      <c r="M32" s="220"/>
    </row>
    <row r="33" spans="1:60">
      <c r="A33" s="235"/>
      <c r="B33" s="879" t="s">
        <v>667</v>
      </c>
      <c r="C33" s="880"/>
      <c r="D33" s="80">
        <v>8677</v>
      </c>
      <c r="E33" s="50" t="s">
        <v>143</v>
      </c>
      <c r="F33" s="58">
        <v>24.33</v>
      </c>
      <c r="G33" s="52">
        <v>211111.40999999997</v>
      </c>
      <c r="H33" s="58">
        <v>2.9</v>
      </c>
      <c r="I33" s="52">
        <v>25163.3</v>
      </c>
      <c r="J33" s="232">
        <v>236274.70999999996</v>
      </c>
      <c r="K33" s="619"/>
      <c r="L33" s="222"/>
      <c r="M33" s="261"/>
    </row>
    <row r="34" spans="1:60">
      <c r="A34" s="235"/>
      <c r="B34" s="879" t="s">
        <v>145</v>
      </c>
      <c r="C34" s="880"/>
      <c r="D34" s="80">
        <v>2075</v>
      </c>
      <c r="E34" s="50" t="s">
        <v>143</v>
      </c>
      <c r="F34" s="58">
        <v>30.92</v>
      </c>
      <c r="G34" s="52">
        <v>64159</v>
      </c>
      <c r="H34" s="58">
        <v>0</v>
      </c>
      <c r="I34" s="52">
        <v>0</v>
      </c>
      <c r="J34" s="232">
        <v>64159</v>
      </c>
      <c r="K34" s="619"/>
      <c r="L34" s="222"/>
      <c r="M34" s="261"/>
    </row>
    <row r="35" spans="1:60">
      <c r="A35" s="235"/>
      <c r="B35" s="879" t="s">
        <v>150</v>
      </c>
      <c r="C35" s="880"/>
      <c r="D35" s="80">
        <v>396</v>
      </c>
      <c r="E35" s="50" t="s">
        <v>44</v>
      </c>
      <c r="F35" s="58">
        <v>400</v>
      </c>
      <c r="G35" s="52">
        <v>158400</v>
      </c>
      <c r="H35" s="58">
        <v>0</v>
      </c>
      <c r="I35" s="52">
        <v>0</v>
      </c>
      <c r="J35" s="232">
        <v>158400</v>
      </c>
      <c r="K35" s="619"/>
      <c r="L35" s="222"/>
    </row>
    <row r="36" spans="1:60">
      <c r="A36" s="235"/>
      <c r="B36" s="879" t="s">
        <v>146</v>
      </c>
      <c r="C36" s="880"/>
      <c r="D36" s="80">
        <v>792</v>
      </c>
      <c r="E36" s="50" t="s">
        <v>44</v>
      </c>
      <c r="F36" s="58">
        <v>0</v>
      </c>
      <c r="G36" s="52">
        <v>0</v>
      </c>
      <c r="H36" s="58">
        <v>115</v>
      </c>
      <c r="I36" s="52">
        <v>91080</v>
      </c>
      <c r="J36" s="232">
        <v>91080</v>
      </c>
      <c r="K36" s="619"/>
      <c r="L36" s="222"/>
    </row>
    <row r="37" spans="1:60">
      <c r="A37" s="235"/>
      <c r="B37" s="879" t="s">
        <v>151</v>
      </c>
      <c r="C37" s="880"/>
      <c r="D37" s="80">
        <v>118</v>
      </c>
      <c r="E37" s="50" t="s">
        <v>147</v>
      </c>
      <c r="F37" s="58">
        <v>400</v>
      </c>
      <c r="G37" s="52">
        <v>47200</v>
      </c>
      <c r="H37" s="58">
        <v>0</v>
      </c>
      <c r="I37" s="52">
        <v>0</v>
      </c>
      <c r="J37" s="232">
        <v>47200</v>
      </c>
      <c r="K37" s="619"/>
      <c r="L37" s="222"/>
    </row>
    <row r="38" spans="1:60">
      <c r="A38" s="235"/>
      <c r="B38" s="879" t="s">
        <v>152</v>
      </c>
      <c r="C38" s="880"/>
      <c r="D38" s="80">
        <v>198</v>
      </c>
      <c r="E38" s="50" t="s">
        <v>143</v>
      </c>
      <c r="F38" s="58">
        <v>32.44</v>
      </c>
      <c r="G38" s="52">
        <v>6423.12</v>
      </c>
      <c r="H38" s="58">
        <v>0</v>
      </c>
      <c r="I38" s="52">
        <v>0</v>
      </c>
      <c r="J38" s="232">
        <v>6423.12</v>
      </c>
      <c r="K38" s="619" t="s">
        <v>696</v>
      </c>
      <c r="L38" s="222"/>
    </row>
    <row r="39" spans="1:60">
      <c r="A39" s="620"/>
      <c r="B39" s="862" t="s">
        <v>348</v>
      </c>
      <c r="C39" s="863"/>
      <c r="D39" s="55"/>
      <c r="E39" s="56"/>
      <c r="F39" s="57"/>
      <c r="G39" s="256">
        <v>22247364.790000003</v>
      </c>
      <c r="H39" s="57"/>
      <c r="I39" s="256">
        <v>1456880.5999999999</v>
      </c>
      <c r="J39" s="256">
        <v>23704245.390000001</v>
      </c>
      <c r="K39" s="257"/>
      <c r="L39" s="222"/>
    </row>
    <row r="40" spans="1:60" s="628" customFormat="1" ht="42" customHeight="1">
      <c r="A40" s="621">
        <v>1.3</v>
      </c>
      <c r="B40" s="913" t="s">
        <v>785</v>
      </c>
      <c r="C40" s="914"/>
      <c r="D40" s="622"/>
      <c r="E40" s="623"/>
      <c r="F40" s="622"/>
      <c r="G40" s="624"/>
      <c r="H40" s="622"/>
      <c r="I40" s="624"/>
      <c r="J40" s="625"/>
      <c r="K40" s="626"/>
      <c r="L40" s="627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>
      <c r="A41" s="235"/>
      <c r="B41" s="879" t="s">
        <v>181</v>
      </c>
      <c r="C41" s="880"/>
      <c r="D41" s="80">
        <v>3166</v>
      </c>
      <c r="E41" s="50" t="s">
        <v>109</v>
      </c>
      <c r="F41" s="58">
        <v>2514</v>
      </c>
      <c r="G41" s="52">
        <v>7959324</v>
      </c>
      <c r="H41" s="58">
        <v>485</v>
      </c>
      <c r="I41" s="52">
        <v>1535510</v>
      </c>
      <c r="J41" s="232">
        <v>9494834</v>
      </c>
      <c r="K41" s="619"/>
      <c r="L41" s="222"/>
    </row>
    <row r="42" spans="1:60">
      <c r="A42" s="235"/>
      <c r="B42" s="879" t="s">
        <v>141</v>
      </c>
      <c r="C42" s="880"/>
      <c r="D42" s="80">
        <v>2278</v>
      </c>
      <c r="E42" s="50" t="s">
        <v>109</v>
      </c>
      <c r="F42" s="58">
        <v>2418</v>
      </c>
      <c r="G42" s="52">
        <v>5508204</v>
      </c>
      <c r="H42" s="58">
        <v>485</v>
      </c>
      <c r="I42" s="52">
        <v>1104830</v>
      </c>
      <c r="J42" s="232">
        <v>6613034</v>
      </c>
      <c r="K42" s="619"/>
      <c r="L42" s="222"/>
    </row>
    <row r="43" spans="1:60">
      <c r="A43" s="235"/>
      <c r="B43" s="879" t="s">
        <v>653</v>
      </c>
      <c r="C43" s="880"/>
      <c r="D43" s="80">
        <v>21771</v>
      </c>
      <c r="E43" s="50" t="s">
        <v>143</v>
      </c>
      <c r="F43" s="58">
        <v>24.96</v>
      </c>
      <c r="G43" s="52">
        <v>543404.16</v>
      </c>
      <c r="H43" s="58">
        <v>4.0999999999999996</v>
      </c>
      <c r="I43" s="52">
        <v>89261.099999999991</v>
      </c>
      <c r="J43" s="232">
        <v>632665.26</v>
      </c>
      <c r="K43" s="619"/>
      <c r="L43" s="222"/>
    </row>
    <row r="44" spans="1:60">
      <c r="A44" s="235"/>
      <c r="B44" s="879" t="s">
        <v>668</v>
      </c>
      <c r="C44" s="880"/>
      <c r="D44" s="80">
        <v>1177</v>
      </c>
      <c r="E44" s="50" t="s">
        <v>143</v>
      </c>
      <c r="F44" s="58">
        <v>25</v>
      </c>
      <c r="G44" s="52">
        <v>29425</v>
      </c>
      <c r="H44" s="58">
        <v>3.3</v>
      </c>
      <c r="I44" s="52">
        <v>3884.1</v>
      </c>
      <c r="J44" s="232">
        <v>33309.1</v>
      </c>
      <c r="K44" s="619"/>
      <c r="L44" s="222"/>
    </row>
    <row r="45" spans="1:60">
      <c r="A45" s="235"/>
      <c r="B45" s="879" t="s">
        <v>654</v>
      </c>
      <c r="C45" s="880"/>
      <c r="D45" s="80">
        <v>249675</v>
      </c>
      <c r="E45" s="50" t="s">
        <v>143</v>
      </c>
      <c r="F45" s="58">
        <v>24.53</v>
      </c>
      <c r="G45" s="52">
        <v>6124527.75</v>
      </c>
      <c r="H45" s="58">
        <v>3.3</v>
      </c>
      <c r="I45" s="52">
        <v>823927.5</v>
      </c>
      <c r="J45" s="232">
        <v>6948455.25</v>
      </c>
      <c r="K45" s="619"/>
      <c r="L45" s="222"/>
    </row>
    <row r="46" spans="1:60">
      <c r="A46" s="235"/>
      <c r="B46" s="879" t="s">
        <v>655</v>
      </c>
      <c r="C46" s="880"/>
      <c r="D46" s="80">
        <v>141742</v>
      </c>
      <c r="E46" s="50" t="s">
        <v>143</v>
      </c>
      <c r="F46" s="58">
        <v>24.33</v>
      </c>
      <c r="G46" s="52">
        <v>3448582.86</v>
      </c>
      <c r="H46" s="58">
        <v>3.3</v>
      </c>
      <c r="I46" s="52">
        <v>467748.6</v>
      </c>
      <c r="J46" s="232">
        <v>3916331.46</v>
      </c>
      <c r="K46" s="619"/>
      <c r="L46" s="222"/>
    </row>
    <row r="47" spans="1:60">
      <c r="A47" s="235"/>
      <c r="B47" s="879" t="s">
        <v>666</v>
      </c>
      <c r="C47" s="880"/>
      <c r="D47" s="80">
        <v>6748</v>
      </c>
      <c r="E47" s="50" t="s">
        <v>143</v>
      </c>
      <c r="F47" s="58">
        <v>24.33</v>
      </c>
      <c r="G47" s="52">
        <v>164178.84</v>
      </c>
      <c r="H47" s="58">
        <v>2.9</v>
      </c>
      <c r="I47" s="52">
        <v>19569.2</v>
      </c>
      <c r="J47" s="232">
        <v>183748.04</v>
      </c>
      <c r="K47" s="619"/>
      <c r="L47" s="222"/>
    </row>
    <row r="48" spans="1:60">
      <c r="A48" s="235"/>
      <c r="B48" s="879" t="s">
        <v>661</v>
      </c>
      <c r="C48" s="880"/>
      <c r="D48" s="80">
        <v>202638</v>
      </c>
      <c r="E48" s="50" t="s">
        <v>143</v>
      </c>
      <c r="F48" s="58">
        <v>24.33</v>
      </c>
      <c r="G48" s="52">
        <v>4930182.54</v>
      </c>
      <c r="H48" s="58">
        <v>2.9</v>
      </c>
      <c r="I48" s="52">
        <v>587650.19999999995</v>
      </c>
      <c r="J48" s="232">
        <v>5517832.7400000002</v>
      </c>
      <c r="K48" s="619"/>
      <c r="L48" s="222"/>
    </row>
    <row r="49" spans="1:13">
      <c r="A49" s="235"/>
      <c r="B49" s="879" t="s">
        <v>145</v>
      </c>
      <c r="C49" s="880"/>
      <c r="D49" s="80">
        <v>18457</v>
      </c>
      <c r="E49" s="50" t="s">
        <v>143</v>
      </c>
      <c r="F49" s="58">
        <v>30.92</v>
      </c>
      <c r="G49" s="52">
        <v>570690.44000000006</v>
      </c>
      <c r="H49" s="58">
        <v>0</v>
      </c>
      <c r="I49" s="52">
        <v>0</v>
      </c>
      <c r="J49" s="232">
        <v>570690.44000000006</v>
      </c>
      <c r="K49" s="619"/>
      <c r="L49" s="222"/>
      <c r="M49" s="261"/>
    </row>
    <row r="50" spans="1:13">
      <c r="A50" s="235"/>
      <c r="B50" s="879" t="s">
        <v>168</v>
      </c>
      <c r="C50" s="880"/>
      <c r="D50" s="80">
        <v>12179</v>
      </c>
      <c r="E50" s="50" t="s">
        <v>44</v>
      </c>
      <c r="F50" s="58">
        <v>350</v>
      </c>
      <c r="G50" s="52">
        <v>4262650</v>
      </c>
      <c r="H50" s="58">
        <v>0</v>
      </c>
      <c r="I50" s="52">
        <v>0</v>
      </c>
      <c r="J50" s="232">
        <v>4262650</v>
      </c>
      <c r="K50" s="619"/>
      <c r="L50" s="222"/>
    </row>
    <row r="51" spans="1:13">
      <c r="A51" s="235"/>
      <c r="B51" s="879" t="s">
        <v>150</v>
      </c>
      <c r="C51" s="880"/>
      <c r="D51" s="80">
        <v>11429</v>
      </c>
      <c r="E51" s="50" t="s">
        <v>44</v>
      </c>
      <c r="F51" s="58">
        <v>400</v>
      </c>
      <c r="G51" s="52">
        <v>4571600</v>
      </c>
      <c r="H51" s="58">
        <v>0</v>
      </c>
      <c r="I51" s="52">
        <v>0</v>
      </c>
      <c r="J51" s="232">
        <v>4571600</v>
      </c>
      <c r="K51" s="619"/>
      <c r="L51" s="222"/>
    </row>
    <row r="52" spans="1:13">
      <c r="A52" s="235"/>
      <c r="B52" s="879" t="s">
        <v>146</v>
      </c>
      <c r="C52" s="880"/>
      <c r="D52" s="80">
        <v>22859</v>
      </c>
      <c r="E52" s="50" t="s">
        <v>44</v>
      </c>
      <c r="F52" s="58">
        <v>0</v>
      </c>
      <c r="G52" s="52">
        <v>0</v>
      </c>
      <c r="H52" s="58">
        <v>115</v>
      </c>
      <c r="I52" s="52">
        <v>2628785</v>
      </c>
      <c r="J52" s="232">
        <v>2628785</v>
      </c>
      <c r="K52" s="619"/>
      <c r="L52" s="222"/>
    </row>
    <row r="53" spans="1:13">
      <c r="A53" s="235"/>
      <c r="B53" s="879" t="s">
        <v>151</v>
      </c>
      <c r="C53" s="880"/>
      <c r="D53" s="80">
        <v>3428</v>
      </c>
      <c r="E53" s="50" t="s">
        <v>147</v>
      </c>
      <c r="F53" s="58">
        <v>400</v>
      </c>
      <c r="G53" s="52">
        <v>1371200</v>
      </c>
      <c r="H53" s="58">
        <v>0</v>
      </c>
      <c r="I53" s="52">
        <v>0</v>
      </c>
      <c r="J53" s="232">
        <v>1371200</v>
      </c>
      <c r="K53" s="619"/>
      <c r="L53" s="222"/>
    </row>
    <row r="54" spans="1:13">
      <c r="A54" s="235"/>
      <c r="B54" s="879" t="s">
        <v>152</v>
      </c>
      <c r="C54" s="880"/>
      <c r="D54" s="80">
        <v>5714</v>
      </c>
      <c r="E54" s="50" t="s">
        <v>143</v>
      </c>
      <c r="F54" s="58">
        <v>32.44</v>
      </c>
      <c r="G54" s="52">
        <v>185362.15999999997</v>
      </c>
      <c r="H54" s="58">
        <v>0</v>
      </c>
      <c r="I54" s="52">
        <v>0</v>
      </c>
      <c r="J54" s="232">
        <v>185362.15999999997</v>
      </c>
      <c r="K54" s="619" t="s">
        <v>696</v>
      </c>
      <c r="L54" s="222"/>
      <c r="M54" s="261"/>
    </row>
    <row r="55" spans="1:13">
      <c r="A55" s="235"/>
      <c r="B55" s="879" t="s">
        <v>182</v>
      </c>
      <c r="C55" s="880"/>
      <c r="D55" s="80">
        <v>269</v>
      </c>
      <c r="E55" s="50" t="s">
        <v>109</v>
      </c>
      <c r="F55" s="58">
        <v>495</v>
      </c>
      <c r="G55" s="52">
        <v>133155</v>
      </c>
      <c r="H55" s="58">
        <v>91</v>
      </c>
      <c r="I55" s="52">
        <v>24479</v>
      </c>
      <c r="J55" s="232">
        <v>157634</v>
      </c>
      <c r="K55" s="619"/>
      <c r="L55" s="222"/>
      <c r="M55" s="261"/>
    </row>
    <row r="56" spans="1:13">
      <c r="A56" s="235"/>
      <c r="B56" s="879" t="s">
        <v>155</v>
      </c>
      <c r="C56" s="880"/>
      <c r="D56" s="80">
        <v>82</v>
      </c>
      <c r="E56" s="50" t="s">
        <v>109</v>
      </c>
      <c r="F56" s="58">
        <v>2096</v>
      </c>
      <c r="G56" s="52">
        <v>171872</v>
      </c>
      <c r="H56" s="58">
        <v>398</v>
      </c>
      <c r="I56" s="52">
        <v>32636</v>
      </c>
      <c r="J56" s="232">
        <v>204508</v>
      </c>
      <c r="K56" s="619"/>
      <c r="L56" s="222"/>
      <c r="M56" s="261"/>
    </row>
    <row r="57" spans="1:13">
      <c r="A57" s="235"/>
      <c r="B57" s="879" t="s">
        <v>183</v>
      </c>
      <c r="C57" s="880"/>
      <c r="D57" s="80">
        <v>1626</v>
      </c>
      <c r="E57" s="50" t="s">
        <v>109</v>
      </c>
      <c r="F57" s="58">
        <v>0</v>
      </c>
      <c r="G57" s="52">
        <v>0</v>
      </c>
      <c r="H57" s="58">
        <v>91</v>
      </c>
      <c r="I57" s="52">
        <v>147966</v>
      </c>
      <c r="J57" s="232">
        <v>147966</v>
      </c>
      <c r="K57" s="619"/>
      <c r="L57" s="222"/>
    </row>
    <row r="58" spans="1:13">
      <c r="A58" s="235"/>
      <c r="B58" s="879" t="s">
        <v>179</v>
      </c>
      <c r="C58" s="880"/>
      <c r="D58" s="80">
        <v>51</v>
      </c>
      <c r="E58" s="50" t="s">
        <v>41</v>
      </c>
      <c r="F58" s="58">
        <v>130</v>
      </c>
      <c r="G58" s="52">
        <v>6630</v>
      </c>
      <c r="H58" s="58">
        <v>0</v>
      </c>
      <c r="I58" s="52">
        <v>0</v>
      </c>
      <c r="J58" s="232">
        <v>6630</v>
      </c>
      <c r="K58" s="619"/>
      <c r="L58" s="222"/>
    </row>
    <row r="59" spans="1:13">
      <c r="A59" s="235"/>
      <c r="B59" s="879" t="s">
        <v>669</v>
      </c>
      <c r="C59" s="880"/>
      <c r="D59" s="80">
        <v>172</v>
      </c>
      <c r="E59" s="50" t="s">
        <v>44</v>
      </c>
      <c r="F59" s="58">
        <v>259</v>
      </c>
      <c r="G59" s="52">
        <v>44548</v>
      </c>
      <c r="H59" s="58">
        <v>95</v>
      </c>
      <c r="I59" s="52">
        <v>16340</v>
      </c>
      <c r="J59" s="232">
        <v>60888</v>
      </c>
      <c r="K59" s="619"/>
      <c r="L59" s="222"/>
    </row>
    <row r="60" spans="1:13">
      <c r="A60" s="235"/>
      <c r="B60" s="879" t="s">
        <v>184</v>
      </c>
      <c r="C60" s="880"/>
      <c r="D60" s="80">
        <v>9036</v>
      </c>
      <c r="E60" s="50" t="s">
        <v>143</v>
      </c>
      <c r="F60" s="58">
        <v>36</v>
      </c>
      <c r="G60" s="52">
        <v>325296</v>
      </c>
      <c r="H60" s="58">
        <v>12</v>
      </c>
      <c r="I60" s="52">
        <v>108432</v>
      </c>
      <c r="J60" s="232">
        <v>433728</v>
      </c>
      <c r="K60" s="619"/>
      <c r="L60" s="222"/>
    </row>
    <row r="61" spans="1:13">
      <c r="A61" s="235"/>
      <c r="B61" s="879" t="s">
        <v>185</v>
      </c>
      <c r="C61" s="880"/>
      <c r="D61" s="80">
        <v>1405</v>
      </c>
      <c r="E61" s="50" t="s">
        <v>165</v>
      </c>
      <c r="F61" s="58">
        <v>100</v>
      </c>
      <c r="G61" s="52">
        <v>140500</v>
      </c>
      <c r="H61" s="58">
        <v>0</v>
      </c>
      <c r="I61" s="52">
        <v>0</v>
      </c>
      <c r="J61" s="232">
        <v>140500</v>
      </c>
      <c r="K61" s="619" t="s">
        <v>131</v>
      </c>
      <c r="L61" s="222"/>
    </row>
    <row r="62" spans="1:13">
      <c r="A62" s="235"/>
      <c r="B62" s="879" t="s">
        <v>186</v>
      </c>
      <c r="C62" s="880"/>
      <c r="D62" s="80">
        <v>526</v>
      </c>
      <c r="E62" s="50" t="s">
        <v>44</v>
      </c>
      <c r="F62" s="58">
        <v>68</v>
      </c>
      <c r="G62" s="52">
        <v>35768</v>
      </c>
      <c r="H62" s="58">
        <v>30</v>
      </c>
      <c r="I62" s="52">
        <v>15780</v>
      </c>
      <c r="J62" s="232">
        <v>51548</v>
      </c>
      <c r="K62" s="619"/>
      <c r="L62" s="222"/>
    </row>
    <row r="63" spans="1:13">
      <c r="A63" s="620"/>
      <c r="B63" s="915" t="s">
        <v>153</v>
      </c>
      <c r="C63" s="916"/>
      <c r="D63" s="55"/>
      <c r="E63" s="56"/>
      <c r="F63" s="57"/>
      <c r="G63" s="256">
        <v>40527100.75</v>
      </c>
      <c r="H63" s="57"/>
      <c r="I63" s="256">
        <v>7606798.7000000002</v>
      </c>
      <c r="J63" s="256">
        <v>48133899.449999996</v>
      </c>
      <c r="K63" s="257"/>
      <c r="L63" s="222"/>
    </row>
    <row r="64" spans="1:13">
      <c r="A64" s="235">
        <v>1.4</v>
      </c>
      <c r="B64" s="911" t="s">
        <v>156</v>
      </c>
      <c r="C64" s="912"/>
      <c r="D64" s="80"/>
      <c r="E64" s="50"/>
      <c r="F64" s="58"/>
      <c r="G64" s="52"/>
      <c r="H64" s="58"/>
      <c r="I64" s="52"/>
      <c r="J64" s="232"/>
      <c r="K64" s="233"/>
      <c r="L64" s="222"/>
    </row>
    <row r="65" spans="1:13">
      <c r="A65" s="235"/>
      <c r="B65" s="879" t="s">
        <v>157</v>
      </c>
      <c r="C65" s="880"/>
      <c r="D65" s="80">
        <v>21420</v>
      </c>
      <c r="E65" s="50" t="s">
        <v>143</v>
      </c>
      <c r="F65" s="58">
        <v>36</v>
      </c>
      <c r="G65" s="52">
        <v>771120</v>
      </c>
      <c r="H65" s="58">
        <v>12</v>
      </c>
      <c r="I65" s="52">
        <v>257040</v>
      </c>
      <c r="J65" s="232">
        <v>1028160</v>
      </c>
      <c r="K65" s="619"/>
      <c r="L65" s="222"/>
    </row>
    <row r="66" spans="1:13">
      <c r="A66" s="235"/>
      <c r="B66" s="879" t="s">
        <v>158</v>
      </c>
      <c r="C66" s="880"/>
      <c r="D66" s="80">
        <v>10067</v>
      </c>
      <c r="E66" s="50" t="s">
        <v>143</v>
      </c>
      <c r="F66" s="58">
        <v>37</v>
      </c>
      <c r="G66" s="52">
        <v>372479</v>
      </c>
      <c r="H66" s="58">
        <v>12</v>
      </c>
      <c r="I66" s="52">
        <v>120804</v>
      </c>
      <c r="J66" s="232">
        <v>493283</v>
      </c>
      <c r="K66" s="619"/>
      <c r="L66" s="222"/>
      <c r="M66" s="261"/>
    </row>
    <row r="67" spans="1:13">
      <c r="A67" s="235"/>
      <c r="B67" s="879" t="s">
        <v>159</v>
      </c>
      <c r="C67" s="880"/>
      <c r="D67" s="80">
        <v>13468</v>
      </c>
      <c r="E67" s="50" t="s">
        <v>143</v>
      </c>
      <c r="F67" s="58">
        <v>40</v>
      </c>
      <c r="G67" s="52">
        <v>538720</v>
      </c>
      <c r="H67" s="58">
        <v>12</v>
      </c>
      <c r="I67" s="52">
        <v>161616</v>
      </c>
      <c r="J67" s="232">
        <v>700336</v>
      </c>
      <c r="K67" s="619"/>
      <c r="L67" s="222"/>
    </row>
    <row r="68" spans="1:13">
      <c r="A68" s="235"/>
      <c r="B68" s="879" t="s">
        <v>160</v>
      </c>
      <c r="C68" s="880"/>
      <c r="D68" s="80">
        <v>3091</v>
      </c>
      <c r="E68" s="50" t="s">
        <v>143</v>
      </c>
      <c r="F68" s="58">
        <v>35</v>
      </c>
      <c r="G68" s="52">
        <v>108185</v>
      </c>
      <c r="H68" s="58">
        <v>12</v>
      </c>
      <c r="I68" s="52">
        <v>37092</v>
      </c>
      <c r="J68" s="232">
        <v>145277</v>
      </c>
      <c r="K68" s="619"/>
      <c r="L68" s="222"/>
    </row>
    <row r="69" spans="1:13">
      <c r="A69" s="235"/>
      <c r="B69" s="879" t="s">
        <v>177</v>
      </c>
      <c r="C69" s="880"/>
      <c r="D69" s="80">
        <v>28</v>
      </c>
      <c r="E69" s="50" t="s">
        <v>165</v>
      </c>
      <c r="F69" s="58">
        <v>1416</v>
      </c>
      <c r="G69" s="52">
        <v>39648</v>
      </c>
      <c r="H69" s="58">
        <v>0</v>
      </c>
      <c r="I69" s="52">
        <v>0</v>
      </c>
      <c r="J69" s="232">
        <v>39648</v>
      </c>
      <c r="K69" s="619" t="s">
        <v>131</v>
      </c>
      <c r="L69" s="222"/>
    </row>
    <row r="70" spans="1:13">
      <c r="A70" s="235"/>
      <c r="B70" s="879" t="s">
        <v>163</v>
      </c>
      <c r="C70" s="880"/>
      <c r="D70" s="80">
        <v>112</v>
      </c>
      <c r="E70" s="50" t="s">
        <v>165</v>
      </c>
      <c r="F70" s="58">
        <v>108</v>
      </c>
      <c r="G70" s="52">
        <v>12096</v>
      </c>
      <c r="H70" s="58">
        <v>0</v>
      </c>
      <c r="I70" s="52">
        <v>0</v>
      </c>
      <c r="J70" s="232">
        <v>12096</v>
      </c>
      <c r="K70" s="619" t="s">
        <v>131</v>
      </c>
      <c r="L70" s="222"/>
    </row>
    <row r="71" spans="1:13">
      <c r="A71" s="235"/>
      <c r="B71" s="879" t="s">
        <v>164</v>
      </c>
      <c r="C71" s="880"/>
      <c r="D71" s="80">
        <v>120</v>
      </c>
      <c r="E71" s="50" t="s">
        <v>165</v>
      </c>
      <c r="F71" s="58">
        <v>45</v>
      </c>
      <c r="G71" s="52">
        <v>5400</v>
      </c>
      <c r="H71" s="58">
        <v>0</v>
      </c>
      <c r="I71" s="52">
        <v>0</v>
      </c>
      <c r="J71" s="232">
        <v>5400</v>
      </c>
      <c r="K71" s="619" t="s">
        <v>131</v>
      </c>
      <c r="L71" s="222"/>
      <c r="M71" s="261"/>
    </row>
    <row r="72" spans="1:13">
      <c r="A72" s="235"/>
      <c r="B72" s="879" t="s">
        <v>167</v>
      </c>
      <c r="C72" s="880"/>
      <c r="D72" s="80">
        <v>16</v>
      </c>
      <c r="E72" s="50" t="s">
        <v>165</v>
      </c>
      <c r="F72" s="58">
        <v>9980</v>
      </c>
      <c r="G72" s="52">
        <v>159680</v>
      </c>
      <c r="H72" s="58">
        <v>0</v>
      </c>
      <c r="I72" s="52">
        <v>0</v>
      </c>
      <c r="J72" s="232">
        <v>159680</v>
      </c>
      <c r="K72" s="619" t="s">
        <v>131</v>
      </c>
      <c r="L72" s="222"/>
    </row>
    <row r="73" spans="1:13">
      <c r="A73" s="235"/>
      <c r="B73" s="879" t="s">
        <v>166</v>
      </c>
      <c r="C73" s="880"/>
      <c r="D73" s="80">
        <v>16</v>
      </c>
      <c r="E73" s="50" t="s">
        <v>165</v>
      </c>
      <c r="F73" s="58">
        <v>10511</v>
      </c>
      <c r="G73" s="52">
        <v>168176</v>
      </c>
      <c r="H73" s="58">
        <v>0</v>
      </c>
      <c r="I73" s="52">
        <v>0</v>
      </c>
      <c r="J73" s="232">
        <v>168176</v>
      </c>
      <c r="K73" s="619" t="s">
        <v>131</v>
      </c>
      <c r="L73" s="222"/>
    </row>
    <row r="74" spans="1:13">
      <c r="A74" s="235"/>
      <c r="B74" s="879" t="s">
        <v>161</v>
      </c>
      <c r="C74" s="880"/>
      <c r="D74" s="80">
        <v>1593</v>
      </c>
      <c r="E74" s="50" t="s">
        <v>44</v>
      </c>
      <c r="F74" s="58">
        <v>68</v>
      </c>
      <c r="G74" s="52">
        <v>108324</v>
      </c>
      <c r="H74" s="58">
        <v>30</v>
      </c>
      <c r="I74" s="52">
        <v>47790</v>
      </c>
      <c r="J74" s="232">
        <v>156114</v>
      </c>
      <c r="K74" s="619"/>
      <c r="L74" s="222"/>
    </row>
    <row r="75" spans="1:13">
      <c r="A75" s="235"/>
      <c r="B75" s="879" t="s">
        <v>162</v>
      </c>
      <c r="C75" s="880"/>
      <c r="D75" s="80">
        <v>1593</v>
      </c>
      <c r="E75" s="50" t="s">
        <v>44</v>
      </c>
      <c r="F75" s="58">
        <v>200</v>
      </c>
      <c r="G75" s="52">
        <v>318600</v>
      </c>
      <c r="H75" s="58">
        <v>30</v>
      </c>
      <c r="I75" s="52">
        <v>47790</v>
      </c>
      <c r="J75" s="232">
        <v>366390</v>
      </c>
      <c r="K75" s="619"/>
      <c r="L75" s="222"/>
    </row>
    <row r="76" spans="1:13">
      <c r="A76" s="620"/>
      <c r="B76" s="862" t="s">
        <v>154</v>
      </c>
      <c r="C76" s="863"/>
      <c r="D76" s="55"/>
      <c r="E76" s="56"/>
      <c r="F76" s="57"/>
      <c r="G76" s="256">
        <v>2602428</v>
      </c>
      <c r="H76" s="57"/>
      <c r="I76" s="256">
        <v>672132</v>
      </c>
      <c r="J76" s="256">
        <v>3274560</v>
      </c>
      <c r="K76" s="257"/>
      <c r="L76" s="222"/>
    </row>
    <row r="77" spans="1:13">
      <c r="A77" s="235">
        <v>1.5</v>
      </c>
      <c r="B77" s="911" t="s">
        <v>176</v>
      </c>
      <c r="C77" s="912"/>
      <c r="D77" s="80"/>
      <c r="E77" s="50"/>
      <c r="F77" s="58"/>
      <c r="G77" s="52"/>
      <c r="H77" s="58"/>
      <c r="I77" s="52"/>
      <c r="J77" s="232"/>
      <c r="K77" s="233"/>
      <c r="L77" s="222"/>
    </row>
    <row r="78" spans="1:13">
      <c r="A78" s="235"/>
      <c r="B78" s="879" t="s">
        <v>157</v>
      </c>
      <c r="C78" s="880"/>
      <c r="D78" s="80">
        <v>13860</v>
      </c>
      <c r="E78" s="50" t="s">
        <v>143</v>
      </c>
      <c r="F78" s="58">
        <v>36</v>
      </c>
      <c r="G78" s="52">
        <v>498960</v>
      </c>
      <c r="H78" s="58">
        <v>12</v>
      </c>
      <c r="I78" s="52">
        <v>166320</v>
      </c>
      <c r="J78" s="232">
        <v>665280</v>
      </c>
      <c r="K78" s="619"/>
      <c r="L78" s="222"/>
    </row>
    <row r="79" spans="1:13">
      <c r="A79" s="235"/>
      <c r="B79" s="879" t="s">
        <v>169</v>
      </c>
      <c r="C79" s="880"/>
      <c r="D79" s="80">
        <v>5376</v>
      </c>
      <c r="E79" s="50" t="s">
        <v>143</v>
      </c>
      <c r="F79" s="58">
        <v>35</v>
      </c>
      <c r="G79" s="52">
        <v>188160</v>
      </c>
      <c r="H79" s="58">
        <v>12</v>
      </c>
      <c r="I79" s="52">
        <v>64512</v>
      </c>
      <c r="J79" s="232">
        <v>252672</v>
      </c>
      <c r="K79" s="619"/>
      <c r="L79" s="222"/>
    </row>
    <row r="80" spans="1:13">
      <c r="A80" s="235"/>
      <c r="B80" s="879" t="s">
        <v>171</v>
      </c>
      <c r="C80" s="880"/>
      <c r="D80" s="80">
        <v>181</v>
      </c>
      <c r="E80" s="50" t="s">
        <v>143</v>
      </c>
      <c r="F80" s="58">
        <v>38</v>
      </c>
      <c r="G80" s="52">
        <v>6878</v>
      </c>
      <c r="H80" s="58">
        <v>12</v>
      </c>
      <c r="I80" s="52">
        <v>2172</v>
      </c>
      <c r="J80" s="232">
        <v>9050</v>
      </c>
      <c r="K80" s="619"/>
      <c r="L80" s="222"/>
    </row>
    <row r="81" spans="1:12">
      <c r="A81" s="235" t="s">
        <v>88</v>
      </c>
      <c r="B81" s="879" t="s">
        <v>697</v>
      </c>
      <c r="C81" s="880"/>
      <c r="D81" s="80">
        <v>83</v>
      </c>
      <c r="E81" s="50" t="s">
        <v>143</v>
      </c>
      <c r="F81" s="58">
        <v>30</v>
      </c>
      <c r="G81" s="52">
        <v>2490</v>
      </c>
      <c r="H81" s="58">
        <v>12</v>
      </c>
      <c r="I81" s="52">
        <v>996</v>
      </c>
      <c r="J81" s="232">
        <v>3486</v>
      </c>
      <c r="K81" s="619"/>
      <c r="L81" s="222"/>
    </row>
    <row r="82" spans="1:12">
      <c r="A82" s="235"/>
      <c r="B82" s="879" t="s">
        <v>170</v>
      </c>
      <c r="C82" s="880"/>
      <c r="D82" s="80">
        <v>370</v>
      </c>
      <c r="E82" s="50" t="s">
        <v>143</v>
      </c>
      <c r="F82" s="58">
        <v>36</v>
      </c>
      <c r="G82" s="52">
        <v>13320</v>
      </c>
      <c r="H82" s="58">
        <v>12</v>
      </c>
      <c r="I82" s="52">
        <v>4440</v>
      </c>
      <c r="J82" s="232">
        <v>17760</v>
      </c>
      <c r="K82" s="619"/>
      <c r="L82" s="222"/>
    </row>
    <row r="83" spans="1:12">
      <c r="A83" s="235"/>
      <c r="B83" s="879" t="s">
        <v>698</v>
      </c>
      <c r="C83" s="880"/>
      <c r="D83" s="80">
        <v>305</v>
      </c>
      <c r="E83" s="50" t="s">
        <v>143</v>
      </c>
      <c r="F83" s="58">
        <v>33</v>
      </c>
      <c r="G83" s="52">
        <v>10065</v>
      </c>
      <c r="H83" s="58">
        <v>12</v>
      </c>
      <c r="I83" s="52">
        <v>3660</v>
      </c>
      <c r="J83" s="232">
        <v>13725</v>
      </c>
      <c r="K83" s="619"/>
      <c r="L83" s="222"/>
    </row>
    <row r="84" spans="1:12">
      <c r="A84" s="235"/>
      <c r="B84" s="879" t="s">
        <v>172</v>
      </c>
      <c r="C84" s="880"/>
      <c r="D84" s="80">
        <v>559</v>
      </c>
      <c r="E84" s="50" t="s">
        <v>143</v>
      </c>
      <c r="F84" s="58">
        <v>44</v>
      </c>
      <c r="G84" s="52">
        <v>24596</v>
      </c>
      <c r="H84" s="58">
        <v>12</v>
      </c>
      <c r="I84" s="52">
        <v>6708</v>
      </c>
      <c r="J84" s="232">
        <v>31304</v>
      </c>
      <c r="K84" s="619"/>
      <c r="L84" s="222"/>
    </row>
    <row r="85" spans="1:12">
      <c r="A85" s="235"/>
      <c r="B85" s="879" t="s">
        <v>173</v>
      </c>
      <c r="C85" s="880"/>
      <c r="D85" s="80">
        <v>210</v>
      </c>
      <c r="E85" s="50" t="s">
        <v>143</v>
      </c>
      <c r="F85" s="58">
        <v>41</v>
      </c>
      <c r="G85" s="52">
        <v>8610</v>
      </c>
      <c r="H85" s="58">
        <v>12</v>
      </c>
      <c r="I85" s="52">
        <v>2520</v>
      </c>
      <c r="J85" s="232">
        <v>11130</v>
      </c>
      <c r="K85" s="619"/>
      <c r="L85" s="222"/>
    </row>
    <row r="86" spans="1:12">
      <c r="A86" s="235"/>
      <c r="B86" s="879" t="s">
        <v>174</v>
      </c>
      <c r="C86" s="880"/>
      <c r="D86" s="80">
        <v>4</v>
      </c>
      <c r="E86" s="50" t="s">
        <v>165</v>
      </c>
      <c r="F86" s="58">
        <v>9077</v>
      </c>
      <c r="G86" s="52">
        <v>36308</v>
      </c>
      <c r="H86" s="58">
        <v>0</v>
      </c>
      <c r="I86" s="52">
        <v>0</v>
      </c>
      <c r="J86" s="232">
        <v>36308</v>
      </c>
      <c r="K86" s="619" t="s">
        <v>131</v>
      </c>
      <c r="L86" s="222"/>
    </row>
    <row r="87" spans="1:12">
      <c r="A87" s="235"/>
      <c r="B87" s="879" t="s">
        <v>175</v>
      </c>
      <c r="C87" s="880"/>
      <c r="D87" s="80">
        <v>2</v>
      </c>
      <c r="E87" s="50" t="s">
        <v>165</v>
      </c>
      <c r="F87" s="58">
        <v>1808</v>
      </c>
      <c r="G87" s="52">
        <v>3616</v>
      </c>
      <c r="H87" s="58">
        <v>12</v>
      </c>
      <c r="I87" s="52">
        <v>24</v>
      </c>
      <c r="J87" s="232">
        <v>3640</v>
      </c>
      <c r="K87" s="619" t="s">
        <v>131</v>
      </c>
      <c r="L87" s="222"/>
    </row>
    <row r="88" spans="1:12">
      <c r="A88" s="235"/>
      <c r="B88" s="879" t="s">
        <v>178</v>
      </c>
      <c r="C88" s="880"/>
      <c r="D88" s="80">
        <v>56</v>
      </c>
      <c r="E88" s="50" t="s">
        <v>165</v>
      </c>
      <c r="F88" s="58">
        <v>142</v>
      </c>
      <c r="G88" s="52">
        <v>7952</v>
      </c>
      <c r="H88" s="58">
        <v>0</v>
      </c>
      <c r="I88" s="52">
        <v>0</v>
      </c>
      <c r="J88" s="232">
        <v>7952</v>
      </c>
      <c r="K88" s="619" t="s">
        <v>131</v>
      </c>
      <c r="L88" s="222"/>
    </row>
    <row r="89" spans="1:12">
      <c r="A89" s="235"/>
      <c r="B89" s="879" t="s">
        <v>161</v>
      </c>
      <c r="C89" s="880"/>
      <c r="D89" s="80">
        <v>394</v>
      </c>
      <c r="E89" s="50" t="s">
        <v>44</v>
      </c>
      <c r="F89" s="58">
        <v>68</v>
      </c>
      <c r="G89" s="52">
        <v>26792</v>
      </c>
      <c r="H89" s="58">
        <v>30</v>
      </c>
      <c r="I89" s="52">
        <v>11820</v>
      </c>
      <c r="J89" s="232">
        <v>38612</v>
      </c>
      <c r="K89" s="619"/>
      <c r="L89" s="222"/>
    </row>
    <row r="90" spans="1:12">
      <c r="A90" s="235"/>
      <c r="B90" s="879" t="s">
        <v>162</v>
      </c>
      <c r="C90" s="880"/>
      <c r="D90" s="80">
        <v>394</v>
      </c>
      <c r="E90" s="50" t="s">
        <v>44</v>
      </c>
      <c r="F90" s="58">
        <v>200</v>
      </c>
      <c r="G90" s="52">
        <v>78800</v>
      </c>
      <c r="H90" s="58">
        <v>30</v>
      </c>
      <c r="I90" s="52">
        <v>11820</v>
      </c>
      <c r="J90" s="232">
        <v>90620</v>
      </c>
      <c r="K90" s="619"/>
      <c r="L90" s="222"/>
    </row>
    <row r="91" spans="1:12">
      <c r="A91" s="620"/>
      <c r="B91" s="862" t="s">
        <v>204</v>
      </c>
      <c r="C91" s="863"/>
      <c r="D91" s="55"/>
      <c r="E91" s="56"/>
      <c r="F91" s="57"/>
      <c r="G91" s="256">
        <v>906547</v>
      </c>
      <c r="H91" s="57"/>
      <c r="I91" s="256">
        <v>274992</v>
      </c>
      <c r="J91" s="256">
        <v>1181539</v>
      </c>
      <c r="K91" s="257"/>
      <c r="L91" s="222"/>
    </row>
    <row r="92" spans="1:12">
      <c r="A92" s="235">
        <v>1.6</v>
      </c>
      <c r="B92" s="911" t="s">
        <v>201</v>
      </c>
      <c r="C92" s="912"/>
      <c r="D92" s="80"/>
      <c r="E92" s="50"/>
      <c r="F92" s="58"/>
      <c r="G92" s="52"/>
      <c r="H92" s="58"/>
      <c r="I92" s="52"/>
      <c r="J92" s="232"/>
      <c r="K92" s="233"/>
      <c r="L92" s="222"/>
    </row>
    <row r="93" spans="1:12">
      <c r="A93" s="235"/>
      <c r="B93" s="879" t="s">
        <v>160</v>
      </c>
      <c r="C93" s="880"/>
      <c r="D93" s="80">
        <v>650</v>
      </c>
      <c r="E93" s="50" t="s">
        <v>143</v>
      </c>
      <c r="F93" s="58">
        <v>35</v>
      </c>
      <c r="G93" s="52">
        <v>22750</v>
      </c>
      <c r="H93" s="58">
        <v>12</v>
      </c>
      <c r="I93" s="52">
        <v>7800</v>
      </c>
      <c r="J93" s="232">
        <v>30550</v>
      </c>
      <c r="K93" s="619"/>
      <c r="L93" s="222"/>
    </row>
    <row r="94" spans="1:12">
      <c r="A94" s="235"/>
      <c r="B94" s="879" t="s">
        <v>202</v>
      </c>
      <c r="C94" s="880"/>
      <c r="D94" s="80">
        <v>830</v>
      </c>
      <c r="E94" s="50" t="s">
        <v>143</v>
      </c>
      <c r="F94" s="58">
        <v>35</v>
      </c>
      <c r="G94" s="52">
        <v>29050</v>
      </c>
      <c r="H94" s="58">
        <v>12</v>
      </c>
      <c r="I94" s="52">
        <v>9960</v>
      </c>
      <c r="J94" s="232">
        <v>39010</v>
      </c>
      <c r="K94" s="619"/>
      <c r="L94" s="222"/>
    </row>
    <row r="95" spans="1:12">
      <c r="A95" s="235"/>
      <c r="B95" s="879" t="s">
        <v>203</v>
      </c>
      <c r="C95" s="880"/>
      <c r="D95" s="80">
        <v>162</v>
      </c>
      <c r="E95" s="50" t="s">
        <v>143</v>
      </c>
      <c r="F95" s="58">
        <v>35</v>
      </c>
      <c r="G95" s="52">
        <v>5670</v>
      </c>
      <c r="H95" s="58">
        <v>12</v>
      </c>
      <c r="I95" s="52">
        <v>1944</v>
      </c>
      <c r="J95" s="232">
        <v>7614</v>
      </c>
      <c r="K95" s="619"/>
      <c r="L95" s="222"/>
    </row>
    <row r="96" spans="1:12">
      <c r="A96" s="235"/>
      <c r="B96" s="879" t="s">
        <v>174</v>
      </c>
      <c r="C96" s="880"/>
      <c r="D96" s="80">
        <v>8</v>
      </c>
      <c r="E96" s="50" t="s">
        <v>165</v>
      </c>
      <c r="F96" s="58">
        <v>1290</v>
      </c>
      <c r="G96" s="52">
        <v>10320</v>
      </c>
      <c r="H96" s="58">
        <v>0</v>
      </c>
      <c r="I96" s="52">
        <v>0</v>
      </c>
      <c r="J96" s="232">
        <v>10320</v>
      </c>
      <c r="K96" s="619" t="s">
        <v>131</v>
      </c>
      <c r="L96" s="222"/>
    </row>
    <row r="97" spans="1:12">
      <c r="A97" s="235"/>
      <c r="B97" s="879" t="s">
        <v>161</v>
      </c>
      <c r="C97" s="880"/>
      <c r="D97" s="80">
        <v>65</v>
      </c>
      <c r="E97" s="50" t="s">
        <v>44</v>
      </c>
      <c r="F97" s="58">
        <v>68</v>
      </c>
      <c r="G97" s="52">
        <v>4420</v>
      </c>
      <c r="H97" s="58">
        <v>30</v>
      </c>
      <c r="I97" s="52">
        <v>1950</v>
      </c>
      <c r="J97" s="232">
        <v>6370</v>
      </c>
      <c r="K97" s="619"/>
      <c r="L97" s="222"/>
    </row>
    <row r="98" spans="1:12">
      <c r="A98" s="235"/>
      <c r="B98" s="879" t="s">
        <v>656</v>
      </c>
      <c r="C98" s="880"/>
      <c r="D98" s="80">
        <v>8</v>
      </c>
      <c r="E98" s="50" t="s">
        <v>133</v>
      </c>
      <c r="F98" s="58">
        <v>880</v>
      </c>
      <c r="G98" s="52">
        <v>7040</v>
      </c>
      <c r="H98" s="58">
        <v>350</v>
      </c>
      <c r="I98" s="52">
        <v>2800</v>
      </c>
      <c r="J98" s="232">
        <v>9840</v>
      </c>
      <c r="K98" s="619"/>
      <c r="L98" s="222"/>
    </row>
    <row r="99" spans="1:12">
      <c r="A99" s="235"/>
      <c r="B99" s="879" t="s">
        <v>657</v>
      </c>
      <c r="C99" s="880"/>
      <c r="D99" s="80">
        <v>8</v>
      </c>
      <c r="E99" s="50" t="s">
        <v>133</v>
      </c>
      <c r="F99" s="58">
        <v>0</v>
      </c>
      <c r="G99" s="52">
        <v>0</v>
      </c>
      <c r="H99" s="58">
        <v>150</v>
      </c>
      <c r="I99" s="52">
        <v>1200</v>
      </c>
      <c r="J99" s="232">
        <v>1200</v>
      </c>
      <c r="K99" s="619"/>
      <c r="L99" s="222"/>
    </row>
    <row r="100" spans="1:12">
      <c r="A100" s="235"/>
      <c r="B100" s="879" t="s">
        <v>139</v>
      </c>
      <c r="C100" s="880"/>
      <c r="D100" s="80">
        <v>2</v>
      </c>
      <c r="E100" s="50" t="s">
        <v>109</v>
      </c>
      <c r="F100" s="58">
        <v>0</v>
      </c>
      <c r="G100" s="52">
        <v>0</v>
      </c>
      <c r="H100" s="58">
        <v>91</v>
      </c>
      <c r="I100" s="52">
        <v>182</v>
      </c>
      <c r="J100" s="232">
        <v>182</v>
      </c>
      <c r="K100" s="619"/>
      <c r="L100" s="222"/>
    </row>
    <row r="101" spans="1:12">
      <c r="A101" s="235"/>
      <c r="B101" s="879" t="s">
        <v>149</v>
      </c>
      <c r="C101" s="880"/>
      <c r="D101" s="80">
        <v>0.3</v>
      </c>
      <c r="E101" s="50" t="s">
        <v>109</v>
      </c>
      <c r="F101" s="58">
        <v>495</v>
      </c>
      <c r="G101" s="52">
        <v>148.5</v>
      </c>
      <c r="H101" s="58">
        <v>91</v>
      </c>
      <c r="I101" s="52">
        <v>27.3</v>
      </c>
      <c r="J101" s="232">
        <v>175.8</v>
      </c>
      <c r="K101" s="619"/>
      <c r="L101" s="222"/>
    </row>
    <row r="102" spans="1:12">
      <c r="A102" s="235"/>
      <c r="B102" s="879" t="s">
        <v>140</v>
      </c>
      <c r="C102" s="880"/>
      <c r="D102" s="80">
        <v>0.12</v>
      </c>
      <c r="E102" s="50" t="s">
        <v>109</v>
      </c>
      <c r="F102" s="58">
        <v>2096</v>
      </c>
      <c r="G102" s="52">
        <v>251.51999999999998</v>
      </c>
      <c r="H102" s="58">
        <v>398</v>
      </c>
      <c r="I102" s="52">
        <v>47.76</v>
      </c>
      <c r="J102" s="232">
        <v>299.27999999999997</v>
      </c>
      <c r="K102" s="619"/>
      <c r="L102" s="222"/>
    </row>
    <row r="103" spans="1:12">
      <c r="A103" s="235"/>
      <c r="B103" s="879" t="s">
        <v>141</v>
      </c>
      <c r="C103" s="880"/>
      <c r="D103" s="80">
        <v>1.26</v>
      </c>
      <c r="E103" s="50" t="s">
        <v>109</v>
      </c>
      <c r="F103" s="58">
        <v>2418</v>
      </c>
      <c r="G103" s="52">
        <v>3046.68</v>
      </c>
      <c r="H103" s="58">
        <v>485</v>
      </c>
      <c r="I103" s="52">
        <v>611.1</v>
      </c>
      <c r="J103" s="232">
        <v>3657.7799999999997</v>
      </c>
      <c r="K103" s="619"/>
      <c r="L103" s="222"/>
    </row>
    <row r="104" spans="1:12">
      <c r="A104" s="235"/>
      <c r="B104" s="879" t="s">
        <v>205</v>
      </c>
      <c r="C104" s="880"/>
      <c r="D104" s="80">
        <v>12</v>
      </c>
      <c r="E104" s="50" t="s">
        <v>143</v>
      </c>
      <c r="F104" s="58">
        <v>25.8</v>
      </c>
      <c r="G104" s="52">
        <v>309.60000000000002</v>
      </c>
      <c r="H104" s="58">
        <v>4.0999999999999996</v>
      </c>
      <c r="I104" s="52">
        <v>49.199999999999996</v>
      </c>
      <c r="J104" s="232">
        <v>358.8</v>
      </c>
      <c r="K104" s="619"/>
      <c r="L104" s="222"/>
    </row>
    <row r="105" spans="1:12">
      <c r="A105" s="235"/>
      <c r="B105" s="879" t="s">
        <v>653</v>
      </c>
      <c r="C105" s="880"/>
      <c r="D105" s="80">
        <v>10</v>
      </c>
      <c r="E105" s="50" t="s">
        <v>143</v>
      </c>
      <c r="F105" s="58">
        <v>24.96</v>
      </c>
      <c r="G105" s="52">
        <v>249.60000000000002</v>
      </c>
      <c r="H105" s="58">
        <v>4.0999999999999996</v>
      </c>
      <c r="I105" s="52">
        <v>41</v>
      </c>
      <c r="J105" s="232">
        <v>290.60000000000002</v>
      </c>
      <c r="K105" s="619"/>
      <c r="L105" s="222"/>
    </row>
    <row r="106" spans="1:12">
      <c r="A106" s="235"/>
      <c r="B106" s="879" t="s">
        <v>654</v>
      </c>
      <c r="C106" s="880"/>
      <c r="D106" s="80">
        <v>16</v>
      </c>
      <c r="E106" s="50" t="s">
        <v>143</v>
      </c>
      <c r="F106" s="58">
        <v>24.53</v>
      </c>
      <c r="G106" s="52">
        <v>392.48</v>
      </c>
      <c r="H106" s="58">
        <v>3.3</v>
      </c>
      <c r="I106" s="52">
        <v>52.8</v>
      </c>
      <c r="J106" s="232">
        <v>445.28000000000003</v>
      </c>
      <c r="K106" s="619"/>
      <c r="L106" s="222"/>
    </row>
    <row r="107" spans="1:12">
      <c r="A107" s="235"/>
      <c r="B107" s="879" t="s">
        <v>655</v>
      </c>
      <c r="C107" s="880"/>
      <c r="D107" s="80">
        <v>103</v>
      </c>
      <c r="E107" s="50" t="s">
        <v>143</v>
      </c>
      <c r="F107" s="58">
        <v>24.33</v>
      </c>
      <c r="G107" s="52">
        <v>2505.9899999999998</v>
      </c>
      <c r="H107" s="58">
        <v>3.3</v>
      </c>
      <c r="I107" s="52">
        <v>339.9</v>
      </c>
      <c r="J107" s="232">
        <v>2845.89</v>
      </c>
      <c r="K107" s="619"/>
      <c r="L107" s="222"/>
    </row>
    <row r="108" spans="1:12">
      <c r="A108" s="235"/>
      <c r="B108" s="879" t="s">
        <v>145</v>
      </c>
      <c r="C108" s="880"/>
      <c r="D108" s="80">
        <v>4</v>
      </c>
      <c r="E108" s="50" t="s">
        <v>143</v>
      </c>
      <c r="F108" s="58">
        <v>30.92</v>
      </c>
      <c r="G108" s="52">
        <v>123.68</v>
      </c>
      <c r="H108" s="58">
        <v>0</v>
      </c>
      <c r="I108" s="52">
        <v>0</v>
      </c>
      <c r="J108" s="232">
        <v>123.68</v>
      </c>
      <c r="K108" s="619"/>
      <c r="L108" s="222"/>
    </row>
    <row r="109" spans="1:12">
      <c r="A109" s="235"/>
      <c r="B109" s="879" t="s">
        <v>150</v>
      </c>
      <c r="C109" s="880"/>
      <c r="D109" s="80">
        <v>2.5</v>
      </c>
      <c r="E109" s="50" t="s">
        <v>44</v>
      </c>
      <c r="F109" s="58">
        <v>400</v>
      </c>
      <c r="G109" s="52">
        <v>1000</v>
      </c>
      <c r="H109" s="58">
        <v>0</v>
      </c>
      <c r="I109" s="52">
        <v>0</v>
      </c>
      <c r="J109" s="232">
        <v>1000</v>
      </c>
      <c r="K109" s="619"/>
      <c r="L109" s="222"/>
    </row>
    <row r="110" spans="1:12">
      <c r="A110" s="235"/>
      <c r="B110" s="879" t="s">
        <v>146</v>
      </c>
      <c r="C110" s="880"/>
      <c r="D110" s="80">
        <v>5</v>
      </c>
      <c r="E110" s="50" t="s">
        <v>44</v>
      </c>
      <c r="F110" s="58">
        <v>0</v>
      </c>
      <c r="G110" s="52">
        <v>0</v>
      </c>
      <c r="H110" s="58">
        <v>115</v>
      </c>
      <c r="I110" s="52">
        <v>575</v>
      </c>
      <c r="J110" s="232">
        <v>575</v>
      </c>
      <c r="K110" s="619"/>
      <c r="L110" s="222"/>
    </row>
    <row r="111" spans="1:12">
      <c r="A111" s="235"/>
      <c r="B111" s="879" t="s">
        <v>151</v>
      </c>
      <c r="C111" s="880"/>
      <c r="D111" s="80">
        <v>0.75</v>
      </c>
      <c r="E111" s="50" t="s">
        <v>147</v>
      </c>
      <c r="F111" s="58">
        <v>400</v>
      </c>
      <c r="G111" s="52">
        <v>300</v>
      </c>
      <c r="H111" s="58">
        <v>0</v>
      </c>
      <c r="I111" s="52">
        <v>0</v>
      </c>
      <c r="J111" s="232">
        <v>300</v>
      </c>
      <c r="K111" s="619"/>
      <c r="L111" s="222"/>
    </row>
    <row r="112" spans="1:12">
      <c r="A112" s="235"/>
      <c r="B112" s="879" t="s">
        <v>152</v>
      </c>
      <c r="C112" s="880"/>
      <c r="D112" s="80">
        <v>1.25</v>
      </c>
      <c r="E112" s="50" t="s">
        <v>143</v>
      </c>
      <c r="F112" s="58">
        <v>32.44</v>
      </c>
      <c r="G112" s="52">
        <v>40.549999999999997</v>
      </c>
      <c r="H112" s="58">
        <v>0</v>
      </c>
      <c r="I112" s="52">
        <v>0</v>
      </c>
      <c r="J112" s="232">
        <v>40.549999999999997</v>
      </c>
      <c r="K112" s="619"/>
      <c r="L112" s="222"/>
    </row>
    <row r="113" spans="1:12">
      <c r="A113" s="620"/>
      <c r="B113" s="862" t="s">
        <v>211</v>
      </c>
      <c r="C113" s="863"/>
      <c r="D113" s="55"/>
      <c r="E113" s="56"/>
      <c r="F113" s="57"/>
      <c r="G113" s="256">
        <v>87618.6</v>
      </c>
      <c r="H113" s="57"/>
      <c r="I113" s="256">
        <v>27580.059999999998</v>
      </c>
      <c r="J113" s="256">
        <v>115198.66</v>
      </c>
      <c r="K113" s="257"/>
      <c r="L113" s="222"/>
    </row>
    <row r="114" spans="1:12">
      <c r="A114" s="235">
        <v>1.7</v>
      </c>
      <c r="B114" s="911" t="s">
        <v>210</v>
      </c>
      <c r="C114" s="912"/>
      <c r="D114" s="629"/>
      <c r="E114" s="630"/>
      <c r="F114" s="631"/>
      <c r="G114" s="632"/>
      <c r="H114" s="631"/>
      <c r="I114" s="632"/>
      <c r="J114" s="632"/>
      <c r="K114" s="633"/>
      <c r="L114" s="222"/>
    </row>
    <row r="115" spans="1:12">
      <c r="A115" s="235"/>
      <c r="B115" s="911" t="s">
        <v>207</v>
      </c>
      <c r="C115" s="912"/>
      <c r="D115" s="80"/>
      <c r="E115" s="50"/>
      <c r="F115" s="58"/>
      <c r="G115" s="52"/>
      <c r="H115" s="58"/>
      <c r="I115" s="52"/>
      <c r="J115" s="232"/>
      <c r="K115" s="233"/>
      <c r="L115" s="222"/>
    </row>
    <row r="116" spans="1:12">
      <c r="A116" s="235"/>
      <c r="B116" s="879" t="s">
        <v>699</v>
      </c>
      <c r="C116" s="880"/>
      <c r="D116" s="80">
        <v>84</v>
      </c>
      <c r="E116" s="50" t="s">
        <v>133</v>
      </c>
      <c r="F116" s="58">
        <v>660</v>
      </c>
      <c r="G116" s="52">
        <v>55440</v>
      </c>
      <c r="H116" s="58">
        <v>260</v>
      </c>
      <c r="I116" s="52">
        <v>21840</v>
      </c>
      <c r="J116" s="232">
        <v>77280</v>
      </c>
      <c r="K116" s="619"/>
      <c r="L116" s="222"/>
    </row>
    <row r="117" spans="1:12">
      <c r="A117" s="235"/>
      <c r="B117" s="879" t="s">
        <v>657</v>
      </c>
      <c r="C117" s="880"/>
      <c r="D117" s="80">
        <v>84</v>
      </c>
      <c r="E117" s="50" t="s">
        <v>133</v>
      </c>
      <c r="F117" s="58">
        <v>0</v>
      </c>
      <c r="G117" s="52">
        <v>0</v>
      </c>
      <c r="H117" s="58">
        <v>150</v>
      </c>
      <c r="I117" s="52">
        <v>12600</v>
      </c>
      <c r="J117" s="232">
        <v>12600</v>
      </c>
      <c r="K117" s="619"/>
      <c r="L117" s="222"/>
    </row>
    <row r="118" spans="1:12">
      <c r="A118" s="235"/>
      <c r="B118" s="879" t="s">
        <v>139</v>
      </c>
      <c r="C118" s="880"/>
      <c r="D118" s="80">
        <v>360</v>
      </c>
      <c r="E118" s="50" t="s">
        <v>109</v>
      </c>
      <c r="F118" s="58">
        <v>0</v>
      </c>
      <c r="G118" s="52">
        <v>0</v>
      </c>
      <c r="H118" s="58">
        <v>91</v>
      </c>
      <c r="I118" s="52">
        <v>32760</v>
      </c>
      <c r="J118" s="232">
        <v>32760</v>
      </c>
      <c r="K118" s="619"/>
      <c r="L118" s="222"/>
    </row>
    <row r="119" spans="1:12">
      <c r="A119" s="235"/>
      <c r="B119" s="879" t="s">
        <v>149</v>
      </c>
      <c r="C119" s="880"/>
      <c r="D119" s="80">
        <v>5</v>
      </c>
      <c r="E119" s="50" t="s">
        <v>109</v>
      </c>
      <c r="F119" s="58">
        <v>495</v>
      </c>
      <c r="G119" s="52">
        <v>2475</v>
      </c>
      <c r="H119" s="58">
        <v>91</v>
      </c>
      <c r="I119" s="52">
        <v>455</v>
      </c>
      <c r="J119" s="232">
        <v>2930</v>
      </c>
      <c r="K119" s="619"/>
      <c r="L119" s="222"/>
    </row>
    <row r="120" spans="1:12">
      <c r="A120" s="235"/>
      <c r="B120" s="879" t="s">
        <v>140</v>
      </c>
      <c r="C120" s="880"/>
      <c r="D120" s="80">
        <v>2.2999999999999998</v>
      </c>
      <c r="E120" s="50" t="s">
        <v>109</v>
      </c>
      <c r="F120" s="58">
        <v>2096</v>
      </c>
      <c r="G120" s="52">
        <v>4820.7999999999993</v>
      </c>
      <c r="H120" s="58">
        <v>398</v>
      </c>
      <c r="I120" s="52">
        <v>915.4</v>
      </c>
      <c r="J120" s="232">
        <v>5736.1999999999989</v>
      </c>
      <c r="K120" s="619"/>
      <c r="L120" s="222"/>
    </row>
    <row r="121" spans="1:12">
      <c r="A121" s="235"/>
      <c r="B121" s="879" t="s">
        <v>141</v>
      </c>
      <c r="C121" s="880"/>
      <c r="D121" s="80">
        <v>14</v>
      </c>
      <c r="E121" s="50" t="s">
        <v>109</v>
      </c>
      <c r="F121" s="58">
        <v>2148</v>
      </c>
      <c r="G121" s="52">
        <v>30072</v>
      </c>
      <c r="H121" s="58">
        <v>485</v>
      </c>
      <c r="I121" s="52">
        <v>6790</v>
      </c>
      <c r="J121" s="232">
        <v>36862</v>
      </c>
      <c r="K121" s="619"/>
      <c r="L121" s="222"/>
    </row>
    <row r="122" spans="1:12">
      <c r="A122" s="235"/>
      <c r="B122" s="879" t="s">
        <v>654</v>
      </c>
      <c r="C122" s="880"/>
      <c r="D122" s="80">
        <v>916</v>
      </c>
      <c r="E122" s="50" t="s">
        <v>143</v>
      </c>
      <c r="F122" s="58">
        <v>24.53</v>
      </c>
      <c r="G122" s="52">
        <v>22469.48</v>
      </c>
      <c r="H122" s="58">
        <v>3.3</v>
      </c>
      <c r="I122" s="52">
        <v>3022.7999999999997</v>
      </c>
      <c r="J122" s="232">
        <v>25492.28</v>
      </c>
      <c r="K122" s="619"/>
      <c r="L122" s="222"/>
    </row>
    <row r="123" spans="1:12">
      <c r="A123" s="235"/>
      <c r="B123" s="879" t="s">
        <v>145</v>
      </c>
      <c r="C123" s="880"/>
      <c r="D123" s="80">
        <v>27</v>
      </c>
      <c r="E123" s="50" t="s">
        <v>143</v>
      </c>
      <c r="F123" s="58">
        <v>30.92</v>
      </c>
      <c r="G123" s="52">
        <v>834.84</v>
      </c>
      <c r="H123" s="58">
        <v>0</v>
      </c>
      <c r="I123" s="52">
        <v>0</v>
      </c>
      <c r="J123" s="232">
        <v>834.84</v>
      </c>
      <c r="K123" s="619"/>
      <c r="L123" s="222"/>
    </row>
    <row r="124" spans="1:12">
      <c r="A124" s="235"/>
      <c r="B124" s="879" t="s">
        <v>150</v>
      </c>
      <c r="C124" s="880"/>
      <c r="D124" s="80">
        <v>4.5</v>
      </c>
      <c r="E124" s="50" t="s">
        <v>44</v>
      </c>
      <c r="F124" s="58">
        <v>400</v>
      </c>
      <c r="G124" s="52">
        <v>1800</v>
      </c>
      <c r="H124" s="58">
        <v>0</v>
      </c>
      <c r="I124" s="52">
        <v>0</v>
      </c>
      <c r="J124" s="232">
        <v>1800</v>
      </c>
      <c r="K124" s="619"/>
      <c r="L124" s="222"/>
    </row>
    <row r="125" spans="1:12">
      <c r="A125" s="235"/>
      <c r="B125" s="879" t="s">
        <v>146</v>
      </c>
      <c r="C125" s="880"/>
      <c r="D125" s="80">
        <v>9</v>
      </c>
      <c r="E125" s="50" t="s">
        <v>44</v>
      </c>
      <c r="F125" s="58">
        <v>0</v>
      </c>
      <c r="G125" s="52">
        <v>0</v>
      </c>
      <c r="H125" s="58">
        <v>115</v>
      </c>
      <c r="I125" s="52">
        <v>1035</v>
      </c>
      <c r="J125" s="232">
        <v>1035</v>
      </c>
      <c r="K125" s="619"/>
      <c r="L125" s="222"/>
    </row>
    <row r="126" spans="1:12">
      <c r="A126" s="235"/>
      <c r="B126" s="879" t="s">
        <v>151</v>
      </c>
      <c r="C126" s="880"/>
      <c r="D126" s="80">
        <v>1.35</v>
      </c>
      <c r="E126" s="50" t="s">
        <v>147</v>
      </c>
      <c r="F126" s="58">
        <v>400</v>
      </c>
      <c r="G126" s="52">
        <v>540</v>
      </c>
      <c r="H126" s="58">
        <v>0</v>
      </c>
      <c r="I126" s="52">
        <v>0</v>
      </c>
      <c r="J126" s="232">
        <v>540</v>
      </c>
      <c r="K126" s="619"/>
      <c r="L126" s="222"/>
    </row>
    <row r="127" spans="1:12">
      <c r="A127" s="235"/>
      <c r="B127" s="879" t="s">
        <v>152</v>
      </c>
      <c r="C127" s="880"/>
      <c r="D127" s="80">
        <v>2.25</v>
      </c>
      <c r="E127" s="50" t="s">
        <v>143</v>
      </c>
      <c r="F127" s="58">
        <v>32.44</v>
      </c>
      <c r="G127" s="52">
        <v>72.989999999999995</v>
      </c>
      <c r="H127" s="58">
        <v>0</v>
      </c>
      <c r="I127" s="52">
        <v>0</v>
      </c>
      <c r="J127" s="232">
        <v>72.989999999999995</v>
      </c>
      <c r="K127" s="619"/>
      <c r="L127" s="222"/>
    </row>
    <row r="128" spans="1:12">
      <c r="A128" s="620"/>
      <c r="B128" s="862" t="s">
        <v>212</v>
      </c>
      <c r="C128" s="863"/>
      <c r="D128" s="55"/>
      <c r="E128" s="56"/>
      <c r="F128" s="57"/>
      <c r="G128" s="256">
        <v>118525.11</v>
      </c>
      <c r="H128" s="57"/>
      <c r="I128" s="256">
        <v>79418.2</v>
      </c>
      <c r="J128" s="256">
        <v>197943.31</v>
      </c>
      <c r="K128" s="257"/>
      <c r="L128" s="222"/>
    </row>
    <row r="129" spans="1:12">
      <c r="A129" s="235">
        <v>1.8</v>
      </c>
      <c r="B129" s="911" t="s">
        <v>208</v>
      </c>
      <c r="C129" s="912"/>
      <c r="D129" s="80"/>
      <c r="E129" s="50"/>
      <c r="F129" s="58"/>
      <c r="G129" s="52"/>
      <c r="H129" s="58"/>
      <c r="I129" s="52"/>
      <c r="J129" s="232"/>
      <c r="K129" s="233"/>
      <c r="L129" s="222"/>
    </row>
    <row r="130" spans="1:12">
      <c r="A130" s="235"/>
      <c r="B130" s="879" t="s">
        <v>699</v>
      </c>
      <c r="C130" s="880"/>
      <c r="D130" s="80">
        <v>40</v>
      </c>
      <c r="E130" s="50" t="s">
        <v>133</v>
      </c>
      <c r="F130" s="58">
        <v>660</v>
      </c>
      <c r="G130" s="52">
        <v>26400</v>
      </c>
      <c r="H130" s="58">
        <v>260</v>
      </c>
      <c r="I130" s="52">
        <v>10400</v>
      </c>
      <c r="J130" s="232">
        <v>36800</v>
      </c>
      <c r="K130" s="619"/>
      <c r="L130" s="222"/>
    </row>
    <row r="131" spans="1:12">
      <c r="A131" s="235"/>
      <c r="B131" s="879" t="s">
        <v>657</v>
      </c>
      <c r="C131" s="880"/>
      <c r="D131" s="80">
        <v>40</v>
      </c>
      <c r="E131" s="50" t="s">
        <v>133</v>
      </c>
      <c r="F131" s="58">
        <v>0</v>
      </c>
      <c r="G131" s="52">
        <v>0</v>
      </c>
      <c r="H131" s="58">
        <v>150</v>
      </c>
      <c r="I131" s="52">
        <v>6000</v>
      </c>
      <c r="J131" s="232">
        <v>6000</v>
      </c>
      <c r="K131" s="619"/>
      <c r="L131" s="222"/>
    </row>
    <row r="132" spans="1:12">
      <c r="A132" s="235"/>
      <c r="B132" s="879" t="s">
        <v>139</v>
      </c>
      <c r="C132" s="880"/>
      <c r="D132" s="80">
        <v>107</v>
      </c>
      <c r="E132" s="50" t="s">
        <v>109</v>
      </c>
      <c r="F132" s="58">
        <v>0</v>
      </c>
      <c r="G132" s="52">
        <v>0</v>
      </c>
      <c r="H132" s="58">
        <v>91</v>
      </c>
      <c r="I132" s="52">
        <v>9737</v>
      </c>
      <c r="J132" s="232">
        <v>9737</v>
      </c>
      <c r="K132" s="619"/>
      <c r="L132" s="222"/>
    </row>
    <row r="133" spans="1:12">
      <c r="A133" s="235"/>
      <c r="B133" s="879" t="s">
        <v>149</v>
      </c>
      <c r="C133" s="880"/>
      <c r="D133" s="80">
        <v>2.25</v>
      </c>
      <c r="E133" s="50" t="s">
        <v>109</v>
      </c>
      <c r="F133" s="58">
        <v>495</v>
      </c>
      <c r="G133" s="52">
        <v>1113.75</v>
      </c>
      <c r="H133" s="58">
        <v>91</v>
      </c>
      <c r="I133" s="52">
        <v>204.75</v>
      </c>
      <c r="J133" s="232">
        <v>1318.5</v>
      </c>
      <c r="K133" s="619"/>
      <c r="L133" s="222"/>
    </row>
    <row r="134" spans="1:12">
      <c r="A134" s="235"/>
      <c r="B134" s="879" t="s">
        <v>140</v>
      </c>
      <c r="C134" s="880"/>
      <c r="D134" s="80">
        <v>0.9</v>
      </c>
      <c r="E134" s="50" t="s">
        <v>109</v>
      </c>
      <c r="F134" s="58">
        <v>2096</v>
      </c>
      <c r="G134" s="52">
        <v>1886.4</v>
      </c>
      <c r="H134" s="58">
        <v>398</v>
      </c>
      <c r="I134" s="52">
        <v>358.2</v>
      </c>
      <c r="J134" s="232">
        <v>2244.6</v>
      </c>
      <c r="K134" s="619"/>
      <c r="L134" s="222"/>
    </row>
    <row r="135" spans="1:12">
      <c r="A135" s="235"/>
      <c r="B135" s="879" t="s">
        <v>141</v>
      </c>
      <c r="C135" s="880"/>
      <c r="D135" s="80">
        <v>4.5</v>
      </c>
      <c r="E135" s="50" t="s">
        <v>109</v>
      </c>
      <c r="F135" s="58">
        <v>2418</v>
      </c>
      <c r="G135" s="52">
        <v>10881</v>
      </c>
      <c r="H135" s="58">
        <v>485</v>
      </c>
      <c r="I135" s="52">
        <v>2182.5</v>
      </c>
      <c r="J135" s="232">
        <v>13063.5</v>
      </c>
      <c r="K135" s="619"/>
      <c r="L135" s="222"/>
    </row>
    <row r="136" spans="1:12">
      <c r="A136" s="235"/>
      <c r="B136" s="879" t="s">
        <v>144</v>
      </c>
      <c r="C136" s="880"/>
      <c r="D136" s="80">
        <v>365</v>
      </c>
      <c r="E136" s="50" t="s">
        <v>143</v>
      </c>
      <c r="F136" s="58">
        <v>24.53</v>
      </c>
      <c r="G136" s="52">
        <v>8953.4500000000007</v>
      </c>
      <c r="H136" s="58">
        <v>3.3</v>
      </c>
      <c r="I136" s="52">
        <v>1204.5</v>
      </c>
      <c r="J136" s="232">
        <v>10157.950000000001</v>
      </c>
      <c r="K136" s="619"/>
      <c r="L136" s="222"/>
    </row>
    <row r="137" spans="1:12">
      <c r="A137" s="235"/>
      <c r="B137" s="879" t="s">
        <v>145</v>
      </c>
      <c r="C137" s="880"/>
      <c r="D137" s="80">
        <v>10</v>
      </c>
      <c r="E137" s="50" t="s">
        <v>143</v>
      </c>
      <c r="F137" s="58">
        <v>30.92</v>
      </c>
      <c r="G137" s="52">
        <v>309.20000000000005</v>
      </c>
      <c r="H137" s="58">
        <v>0</v>
      </c>
      <c r="I137" s="52">
        <v>0</v>
      </c>
      <c r="J137" s="232">
        <v>309.20000000000005</v>
      </c>
      <c r="K137" s="619"/>
      <c r="L137" s="222"/>
    </row>
    <row r="138" spans="1:12">
      <c r="A138" s="235"/>
      <c r="B138" s="879" t="s">
        <v>150</v>
      </c>
      <c r="C138" s="880"/>
      <c r="D138" s="80">
        <v>2.25</v>
      </c>
      <c r="E138" s="50" t="s">
        <v>44</v>
      </c>
      <c r="F138" s="58">
        <v>400</v>
      </c>
      <c r="G138" s="52">
        <v>900</v>
      </c>
      <c r="H138" s="58">
        <v>0</v>
      </c>
      <c r="I138" s="52">
        <v>0</v>
      </c>
      <c r="J138" s="232">
        <v>900</v>
      </c>
      <c r="K138" s="619"/>
      <c r="L138" s="222"/>
    </row>
    <row r="139" spans="1:12">
      <c r="A139" s="235"/>
      <c r="B139" s="879" t="s">
        <v>146</v>
      </c>
      <c r="C139" s="880"/>
      <c r="D139" s="80">
        <v>4.5</v>
      </c>
      <c r="E139" s="50" t="s">
        <v>44</v>
      </c>
      <c r="F139" s="58">
        <v>0</v>
      </c>
      <c r="G139" s="52">
        <v>0</v>
      </c>
      <c r="H139" s="58">
        <v>115</v>
      </c>
      <c r="I139" s="52">
        <v>517.5</v>
      </c>
      <c r="J139" s="232">
        <v>517.5</v>
      </c>
      <c r="K139" s="619"/>
      <c r="L139" s="222"/>
    </row>
    <row r="140" spans="1:12">
      <c r="A140" s="235"/>
      <c r="B140" s="879" t="s">
        <v>151</v>
      </c>
      <c r="C140" s="880"/>
      <c r="D140" s="80">
        <v>0.67500000000000004</v>
      </c>
      <c r="E140" s="50" t="s">
        <v>147</v>
      </c>
      <c r="F140" s="58">
        <v>400</v>
      </c>
      <c r="G140" s="52">
        <v>270</v>
      </c>
      <c r="H140" s="58">
        <v>0</v>
      </c>
      <c r="I140" s="52">
        <v>0</v>
      </c>
      <c r="J140" s="232">
        <v>270</v>
      </c>
      <c r="K140" s="619"/>
      <c r="L140" s="222"/>
    </row>
    <row r="141" spans="1:12">
      <c r="A141" s="235"/>
      <c r="B141" s="879" t="s">
        <v>152</v>
      </c>
      <c r="C141" s="880"/>
      <c r="D141" s="80">
        <v>1.125</v>
      </c>
      <c r="E141" s="50" t="s">
        <v>143</v>
      </c>
      <c r="F141" s="58">
        <v>32.44</v>
      </c>
      <c r="G141" s="52">
        <v>36.494999999999997</v>
      </c>
      <c r="H141" s="58">
        <v>0</v>
      </c>
      <c r="I141" s="52">
        <v>0</v>
      </c>
      <c r="J141" s="232">
        <v>36.494999999999997</v>
      </c>
      <c r="K141" s="619"/>
      <c r="L141" s="222"/>
    </row>
    <row r="142" spans="1:12">
      <c r="A142" s="620"/>
      <c r="B142" s="862" t="s">
        <v>213</v>
      </c>
      <c r="C142" s="863"/>
      <c r="D142" s="55"/>
      <c r="E142" s="56"/>
      <c r="F142" s="57"/>
      <c r="G142" s="256">
        <v>50750.295000000006</v>
      </c>
      <c r="H142" s="57"/>
      <c r="I142" s="256">
        <v>30604.45</v>
      </c>
      <c r="J142" s="256">
        <v>81354.744999999995</v>
      </c>
      <c r="K142" s="257"/>
      <c r="L142" s="222"/>
    </row>
    <row r="143" spans="1:12">
      <c r="A143" s="235">
        <v>1.9</v>
      </c>
      <c r="B143" s="911" t="s">
        <v>261</v>
      </c>
      <c r="C143" s="912"/>
      <c r="D143" s="80"/>
      <c r="E143" s="50"/>
      <c r="F143" s="58"/>
      <c r="G143" s="52"/>
      <c r="H143" s="58"/>
      <c r="I143" s="52"/>
      <c r="J143" s="232"/>
      <c r="K143" s="233"/>
      <c r="L143" s="222"/>
    </row>
    <row r="144" spans="1:12">
      <c r="A144" s="235"/>
      <c r="B144" s="879" t="s">
        <v>209</v>
      </c>
      <c r="C144" s="880"/>
      <c r="D144" s="80">
        <v>9</v>
      </c>
      <c r="E144" s="50" t="s">
        <v>133</v>
      </c>
      <c r="F144" s="58">
        <v>576</v>
      </c>
      <c r="G144" s="52">
        <v>5184</v>
      </c>
      <c r="H144" s="58">
        <v>176</v>
      </c>
      <c r="I144" s="52">
        <v>1584</v>
      </c>
      <c r="J144" s="232">
        <v>6768</v>
      </c>
      <c r="K144" s="619"/>
      <c r="L144" s="222"/>
    </row>
    <row r="145" spans="1:12">
      <c r="A145" s="235"/>
      <c r="B145" s="879" t="s">
        <v>139</v>
      </c>
      <c r="C145" s="880"/>
      <c r="D145" s="80">
        <v>8</v>
      </c>
      <c r="E145" s="50" t="s">
        <v>109</v>
      </c>
      <c r="F145" s="58">
        <v>0</v>
      </c>
      <c r="G145" s="52">
        <v>0</v>
      </c>
      <c r="H145" s="58">
        <v>91</v>
      </c>
      <c r="I145" s="52">
        <v>728</v>
      </c>
      <c r="J145" s="232">
        <v>728</v>
      </c>
      <c r="K145" s="619"/>
      <c r="L145" s="222"/>
    </row>
    <row r="146" spans="1:12">
      <c r="A146" s="235"/>
      <c r="B146" s="879" t="s">
        <v>149</v>
      </c>
      <c r="C146" s="880"/>
      <c r="D146" s="80">
        <v>0.34</v>
      </c>
      <c r="E146" s="50" t="s">
        <v>109</v>
      </c>
      <c r="F146" s="58">
        <v>495</v>
      </c>
      <c r="G146" s="52">
        <v>168.3</v>
      </c>
      <c r="H146" s="58">
        <v>91</v>
      </c>
      <c r="I146" s="52">
        <v>30.94</v>
      </c>
      <c r="J146" s="232">
        <v>199.24</v>
      </c>
      <c r="K146" s="619"/>
      <c r="L146" s="222"/>
    </row>
    <row r="147" spans="1:12">
      <c r="A147" s="235"/>
      <c r="B147" s="879" t="s">
        <v>140</v>
      </c>
      <c r="C147" s="880"/>
      <c r="D147" s="80">
        <v>0.13</v>
      </c>
      <c r="E147" s="50" t="s">
        <v>109</v>
      </c>
      <c r="F147" s="58">
        <v>2096</v>
      </c>
      <c r="G147" s="52">
        <v>272.48</v>
      </c>
      <c r="H147" s="58">
        <v>398</v>
      </c>
      <c r="I147" s="52">
        <v>51.74</v>
      </c>
      <c r="J147" s="232">
        <v>324.22000000000003</v>
      </c>
      <c r="K147" s="619"/>
      <c r="L147" s="222"/>
    </row>
    <row r="148" spans="1:12">
      <c r="A148" s="235"/>
      <c r="B148" s="879" t="s">
        <v>141</v>
      </c>
      <c r="C148" s="880"/>
      <c r="D148" s="80">
        <v>0.54</v>
      </c>
      <c r="E148" s="50" t="s">
        <v>109</v>
      </c>
      <c r="F148" s="58">
        <v>2148</v>
      </c>
      <c r="G148" s="52">
        <v>1159.92</v>
      </c>
      <c r="H148" s="58">
        <v>485</v>
      </c>
      <c r="I148" s="52">
        <v>261.90000000000003</v>
      </c>
      <c r="J148" s="232">
        <v>1421.8200000000002</v>
      </c>
      <c r="K148" s="619"/>
      <c r="L148" s="222"/>
    </row>
    <row r="149" spans="1:12">
      <c r="A149" s="235"/>
      <c r="B149" s="879" t="s">
        <v>142</v>
      </c>
      <c r="C149" s="880"/>
      <c r="D149" s="80">
        <v>31</v>
      </c>
      <c r="E149" s="50" t="s">
        <v>143</v>
      </c>
      <c r="F149" s="58">
        <v>24.96</v>
      </c>
      <c r="G149" s="52">
        <v>773.76</v>
      </c>
      <c r="H149" s="723">
        <v>4.0999999999999996</v>
      </c>
      <c r="I149" s="52">
        <v>127.1</v>
      </c>
      <c r="J149" s="232">
        <v>900.86</v>
      </c>
      <c r="K149" s="619"/>
      <c r="L149" s="222"/>
    </row>
    <row r="150" spans="1:12">
      <c r="A150" s="235"/>
      <c r="B150" s="879" t="s">
        <v>654</v>
      </c>
      <c r="C150" s="880"/>
      <c r="D150" s="80">
        <v>0</v>
      </c>
      <c r="E150" s="50" t="s">
        <v>143</v>
      </c>
      <c r="F150" s="58">
        <v>24.53</v>
      </c>
      <c r="G150" s="52">
        <v>0</v>
      </c>
      <c r="H150" s="58">
        <v>3.3</v>
      </c>
      <c r="I150" s="52">
        <v>0</v>
      </c>
      <c r="J150" s="232">
        <v>0</v>
      </c>
      <c r="K150" s="619"/>
      <c r="L150" s="222"/>
    </row>
    <row r="151" spans="1:12">
      <c r="A151" s="235"/>
      <c r="B151" s="879" t="s">
        <v>145</v>
      </c>
      <c r="C151" s="880"/>
      <c r="D151" s="80">
        <v>0.93</v>
      </c>
      <c r="E151" s="50" t="s">
        <v>143</v>
      </c>
      <c r="F151" s="58">
        <v>30.92</v>
      </c>
      <c r="G151" s="52">
        <v>28.755600000000005</v>
      </c>
      <c r="H151" s="58">
        <v>0</v>
      </c>
      <c r="I151" s="52">
        <v>0</v>
      </c>
      <c r="J151" s="232">
        <v>28.755600000000005</v>
      </c>
      <c r="K151" s="619"/>
      <c r="L151" s="222"/>
    </row>
    <row r="152" spans="1:12">
      <c r="A152" s="235"/>
      <c r="B152" s="879" t="s">
        <v>150</v>
      </c>
      <c r="C152" s="880"/>
      <c r="D152" s="80">
        <v>0.66</v>
      </c>
      <c r="E152" s="50" t="s">
        <v>44</v>
      </c>
      <c r="F152" s="58">
        <v>400</v>
      </c>
      <c r="G152" s="52">
        <v>264</v>
      </c>
      <c r="H152" s="58">
        <v>0</v>
      </c>
      <c r="I152" s="52">
        <v>0</v>
      </c>
      <c r="J152" s="232">
        <v>264</v>
      </c>
      <c r="K152" s="619"/>
      <c r="L152" s="222"/>
    </row>
    <row r="153" spans="1:12">
      <c r="A153" s="235"/>
      <c r="B153" s="879" t="s">
        <v>146</v>
      </c>
      <c r="C153" s="880"/>
      <c r="D153" s="80">
        <v>1.32</v>
      </c>
      <c r="E153" s="50" t="s">
        <v>44</v>
      </c>
      <c r="F153" s="58">
        <v>0</v>
      </c>
      <c r="G153" s="52">
        <v>0</v>
      </c>
      <c r="H153" s="58">
        <v>115</v>
      </c>
      <c r="I153" s="52">
        <v>151.80000000000001</v>
      </c>
      <c r="J153" s="232">
        <v>151.80000000000001</v>
      </c>
      <c r="K153" s="619"/>
      <c r="L153" s="222"/>
    </row>
    <row r="154" spans="1:12">
      <c r="A154" s="235"/>
      <c r="B154" s="879" t="s">
        <v>151</v>
      </c>
      <c r="C154" s="880"/>
      <c r="D154" s="80">
        <v>0.19</v>
      </c>
      <c r="E154" s="50" t="s">
        <v>147</v>
      </c>
      <c r="F154" s="58">
        <v>400</v>
      </c>
      <c r="G154" s="52">
        <v>76</v>
      </c>
      <c r="H154" s="58">
        <v>0</v>
      </c>
      <c r="I154" s="52">
        <v>0</v>
      </c>
      <c r="J154" s="232">
        <v>76</v>
      </c>
      <c r="K154" s="619"/>
      <c r="L154" s="222"/>
    </row>
    <row r="155" spans="1:12">
      <c r="A155" s="235"/>
      <c r="B155" s="879" t="s">
        <v>152</v>
      </c>
      <c r="C155" s="880"/>
      <c r="D155" s="80">
        <v>0.33</v>
      </c>
      <c r="E155" s="50" t="s">
        <v>143</v>
      </c>
      <c r="F155" s="58">
        <v>32.44</v>
      </c>
      <c r="G155" s="52">
        <v>10.7052</v>
      </c>
      <c r="H155" s="58">
        <v>0</v>
      </c>
      <c r="I155" s="52">
        <v>0</v>
      </c>
      <c r="J155" s="232">
        <v>10.7052</v>
      </c>
      <c r="K155" s="619"/>
      <c r="L155" s="222"/>
    </row>
    <row r="156" spans="1:12">
      <c r="A156" s="620"/>
      <c r="B156" s="862" t="s">
        <v>644</v>
      </c>
      <c r="C156" s="863"/>
      <c r="D156" s="55"/>
      <c r="E156" s="56"/>
      <c r="F156" s="57"/>
      <c r="G156" s="256">
        <v>7937.9208000000017</v>
      </c>
      <c r="H156" s="57"/>
      <c r="I156" s="256">
        <v>2935.48</v>
      </c>
      <c r="J156" s="256">
        <v>10873.400800000001</v>
      </c>
      <c r="K156" s="257"/>
      <c r="L156" s="222"/>
    </row>
    <row r="157" spans="1:12">
      <c r="A157" s="634">
        <v>1.1000000000000001</v>
      </c>
      <c r="B157" s="911" t="s">
        <v>660</v>
      </c>
      <c r="C157" s="912"/>
      <c r="D157" s="80"/>
      <c r="E157" s="50"/>
      <c r="F157" s="58"/>
      <c r="G157" s="52"/>
      <c r="H157" s="58"/>
      <c r="I157" s="52"/>
      <c r="J157" s="232"/>
      <c r="K157" s="233"/>
      <c r="L157" s="222"/>
    </row>
    <row r="158" spans="1:12">
      <c r="A158" s="235"/>
      <c r="B158" s="879" t="s">
        <v>141</v>
      </c>
      <c r="C158" s="880"/>
      <c r="D158" s="80">
        <v>1.5</v>
      </c>
      <c r="E158" s="50" t="s">
        <v>109</v>
      </c>
      <c r="F158" s="58">
        <v>2418</v>
      </c>
      <c r="G158" s="52">
        <v>3627</v>
      </c>
      <c r="H158" s="58">
        <v>485</v>
      </c>
      <c r="I158" s="52">
        <v>727.5</v>
      </c>
      <c r="J158" s="232">
        <v>4354.5</v>
      </c>
      <c r="K158" s="619"/>
      <c r="L158" s="222"/>
    </row>
    <row r="159" spans="1:12">
      <c r="A159" s="235"/>
      <c r="B159" s="879" t="s">
        <v>661</v>
      </c>
      <c r="C159" s="880"/>
      <c r="D159" s="80">
        <v>81</v>
      </c>
      <c r="E159" s="50" t="s">
        <v>143</v>
      </c>
      <c r="F159" s="58">
        <v>24.33</v>
      </c>
      <c r="G159" s="52">
        <v>1970.7299999999998</v>
      </c>
      <c r="H159" s="58">
        <v>2.9</v>
      </c>
      <c r="I159" s="52">
        <v>234.9</v>
      </c>
      <c r="J159" s="232">
        <v>2205.6299999999997</v>
      </c>
      <c r="K159" s="619"/>
      <c r="L159" s="222"/>
    </row>
    <row r="160" spans="1:12">
      <c r="A160" s="235"/>
      <c r="B160" s="879" t="s">
        <v>142</v>
      </c>
      <c r="C160" s="880"/>
      <c r="D160" s="80">
        <v>63</v>
      </c>
      <c r="E160" s="50" t="s">
        <v>143</v>
      </c>
      <c r="F160" s="58">
        <v>24.96</v>
      </c>
      <c r="G160" s="52">
        <v>1572.48</v>
      </c>
      <c r="H160" s="58">
        <v>4.0999999999999996</v>
      </c>
      <c r="I160" s="52">
        <v>258.29999999999995</v>
      </c>
      <c r="J160" s="232">
        <v>1830.78</v>
      </c>
      <c r="K160" s="619"/>
      <c r="L160" s="222"/>
    </row>
    <row r="161" spans="1:12">
      <c r="A161" s="235"/>
      <c r="B161" s="879" t="s">
        <v>145</v>
      </c>
      <c r="C161" s="880"/>
      <c r="D161" s="80">
        <v>4</v>
      </c>
      <c r="E161" s="50" t="s">
        <v>143</v>
      </c>
      <c r="F161" s="58">
        <v>30.92</v>
      </c>
      <c r="G161" s="52">
        <v>123.68</v>
      </c>
      <c r="H161" s="58">
        <v>0</v>
      </c>
      <c r="I161" s="52">
        <v>0</v>
      </c>
      <c r="J161" s="232">
        <v>123.68</v>
      </c>
      <c r="K161" s="619"/>
      <c r="L161" s="222"/>
    </row>
    <row r="162" spans="1:12">
      <c r="A162" s="235"/>
      <c r="B162" s="879" t="s">
        <v>150</v>
      </c>
      <c r="C162" s="880"/>
      <c r="D162" s="80">
        <v>3</v>
      </c>
      <c r="E162" s="50" t="s">
        <v>44</v>
      </c>
      <c r="F162" s="58">
        <v>400</v>
      </c>
      <c r="G162" s="52">
        <v>1200</v>
      </c>
      <c r="H162" s="58">
        <v>0</v>
      </c>
      <c r="I162" s="52">
        <v>0</v>
      </c>
      <c r="J162" s="232">
        <v>1200</v>
      </c>
      <c r="K162" s="619"/>
      <c r="L162" s="222"/>
    </row>
    <row r="163" spans="1:12">
      <c r="A163" s="235"/>
      <c r="B163" s="879" t="s">
        <v>146</v>
      </c>
      <c r="C163" s="880"/>
      <c r="D163" s="80">
        <v>6</v>
      </c>
      <c r="E163" s="50" t="s">
        <v>44</v>
      </c>
      <c r="F163" s="58">
        <v>0</v>
      </c>
      <c r="G163" s="52">
        <v>0</v>
      </c>
      <c r="H163" s="58">
        <v>115</v>
      </c>
      <c r="I163" s="52">
        <v>690</v>
      </c>
      <c r="J163" s="232">
        <v>690</v>
      </c>
      <c r="K163" s="619"/>
      <c r="L163" s="222"/>
    </row>
    <row r="164" spans="1:12">
      <c r="A164" s="235"/>
      <c r="B164" s="879" t="s">
        <v>151</v>
      </c>
      <c r="C164" s="880"/>
      <c r="D164" s="80">
        <v>0.9</v>
      </c>
      <c r="E164" s="50" t="s">
        <v>147</v>
      </c>
      <c r="F164" s="58">
        <v>400</v>
      </c>
      <c r="G164" s="52">
        <v>360</v>
      </c>
      <c r="H164" s="58">
        <v>0</v>
      </c>
      <c r="I164" s="52">
        <v>0</v>
      </c>
      <c r="J164" s="232">
        <v>360</v>
      </c>
      <c r="K164" s="619"/>
      <c r="L164" s="222"/>
    </row>
    <row r="165" spans="1:12">
      <c r="A165" s="235"/>
      <c r="B165" s="879" t="s">
        <v>152</v>
      </c>
      <c r="C165" s="880"/>
      <c r="D165" s="80">
        <v>1.5</v>
      </c>
      <c r="E165" s="50" t="s">
        <v>143</v>
      </c>
      <c r="F165" s="58">
        <v>32.44</v>
      </c>
      <c r="G165" s="52">
        <v>48.66</v>
      </c>
      <c r="H165" s="58">
        <v>0</v>
      </c>
      <c r="I165" s="52">
        <v>0</v>
      </c>
      <c r="J165" s="232">
        <v>48.66</v>
      </c>
      <c r="K165" s="619"/>
      <c r="L165" s="222"/>
    </row>
    <row r="166" spans="1:12">
      <c r="A166" s="235"/>
      <c r="B166" s="879" t="s">
        <v>174</v>
      </c>
      <c r="C166" s="880"/>
      <c r="D166" s="80">
        <v>2</v>
      </c>
      <c r="E166" s="50" t="s">
        <v>165</v>
      </c>
      <c r="F166" s="58">
        <v>5785</v>
      </c>
      <c r="G166" s="52">
        <v>11570</v>
      </c>
      <c r="H166" s="58">
        <v>0</v>
      </c>
      <c r="I166" s="52">
        <v>0</v>
      </c>
      <c r="J166" s="232">
        <v>11570</v>
      </c>
      <c r="K166" s="619" t="s">
        <v>131</v>
      </c>
      <c r="L166" s="222"/>
    </row>
    <row r="167" spans="1:12">
      <c r="A167" s="235"/>
      <c r="B167" s="879" t="s">
        <v>175</v>
      </c>
      <c r="C167" s="880"/>
      <c r="D167" s="80">
        <v>2</v>
      </c>
      <c r="E167" s="50" t="s">
        <v>165</v>
      </c>
      <c r="F167" s="58">
        <v>1644</v>
      </c>
      <c r="G167" s="52">
        <v>3288</v>
      </c>
      <c r="H167" s="58">
        <v>0</v>
      </c>
      <c r="I167" s="52">
        <v>0</v>
      </c>
      <c r="J167" s="232">
        <v>3288</v>
      </c>
      <c r="K167" s="619" t="s">
        <v>131</v>
      </c>
      <c r="L167" s="222"/>
    </row>
    <row r="168" spans="1:12">
      <c r="A168" s="235"/>
      <c r="B168" s="879" t="s">
        <v>662</v>
      </c>
      <c r="C168" s="880"/>
      <c r="D168" s="80">
        <v>856</v>
      </c>
      <c r="E168" s="50" t="s">
        <v>143</v>
      </c>
      <c r="F168" s="58">
        <v>34</v>
      </c>
      <c r="G168" s="52">
        <v>29104</v>
      </c>
      <c r="H168" s="58">
        <v>12</v>
      </c>
      <c r="I168" s="52">
        <v>10272</v>
      </c>
      <c r="J168" s="232">
        <v>39376</v>
      </c>
      <c r="K168" s="619"/>
      <c r="L168" s="222"/>
    </row>
    <row r="169" spans="1:12">
      <c r="A169" s="235"/>
      <c r="B169" s="879" t="s">
        <v>663</v>
      </c>
      <c r="C169" s="880"/>
      <c r="D169" s="80">
        <v>934</v>
      </c>
      <c r="E169" s="50" t="s">
        <v>143</v>
      </c>
      <c r="F169" s="58">
        <v>32.9</v>
      </c>
      <c r="G169" s="52">
        <v>30728.6</v>
      </c>
      <c r="H169" s="58">
        <v>12</v>
      </c>
      <c r="I169" s="52">
        <v>11208</v>
      </c>
      <c r="J169" s="232">
        <v>41936.6</v>
      </c>
      <c r="K169" s="619"/>
      <c r="L169" s="222"/>
    </row>
    <row r="170" spans="1:12">
      <c r="A170" s="235"/>
      <c r="B170" s="879" t="s">
        <v>161</v>
      </c>
      <c r="C170" s="880"/>
      <c r="D170" s="80">
        <v>41</v>
      </c>
      <c r="E170" s="50" t="s">
        <v>44</v>
      </c>
      <c r="F170" s="58">
        <v>68</v>
      </c>
      <c r="G170" s="52">
        <v>2788</v>
      </c>
      <c r="H170" s="58">
        <v>30</v>
      </c>
      <c r="I170" s="52">
        <v>1230</v>
      </c>
      <c r="J170" s="232">
        <v>4018</v>
      </c>
      <c r="K170" s="619"/>
      <c r="L170" s="222"/>
    </row>
    <row r="171" spans="1:12">
      <c r="A171" s="235"/>
      <c r="B171" s="879" t="s">
        <v>162</v>
      </c>
      <c r="C171" s="880"/>
      <c r="D171" s="80">
        <v>41</v>
      </c>
      <c r="E171" s="50" t="s">
        <v>44</v>
      </c>
      <c r="F171" s="58">
        <v>120</v>
      </c>
      <c r="G171" s="52">
        <v>4920</v>
      </c>
      <c r="H171" s="58">
        <v>30</v>
      </c>
      <c r="I171" s="52">
        <v>1230</v>
      </c>
      <c r="J171" s="232">
        <v>6150</v>
      </c>
      <c r="K171" s="619"/>
      <c r="L171" s="222"/>
    </row>
    <row r="172" spans="1:12" ht="42" customHeight="1">
      <c r="A172" s="235"/>
      <c r="B172" s="925" t="s">
        <v>664</v>
      </c>
      <c r="C172" s="926"/>
      <c r="D172" s="80">
        <v>17</v>
      </c>
      <c r="E172" s="50" t="s">
        <v>44</v>
      </c>
      <c r="F172" s="58">
        <v>219</v>
      </c>
      <c r="G172" s="52">
        <v>3723</v>
      </c>
      <c r="H172" s="58">
        <v>25</v>
      </c>
      <c r="I172" s="52">
        <v>425</v>
      </c>
      <c r="J172" s="232">
        <v>4148</v>
      </c>
      <c r="K172" s="619"/>
      <c r="L172" s="222"/>
    </row>
    <row r="173" spans="1:12">
      <c r="A173" s="235"/>
      <c r="B173" s="879" t="s">
        <v>665</v>
      </c>
      <c r="C173" s="880"/>
      <c r="D173" s="80">
        <v>17</v>
      </c>
      <c r="E173" s="50" t="s">
        <v>44</v>
      </c>
      <c r="F173" s="58">
        <v>33.5</v>
      </c>
      <c r="G173" s="52">
        <v>569.5</v>
      </c>
      <c r="H173" s="58">
        <v>5</v>
      </c>
      <c r="I173" s="52">
        <v>85</v>
      </c>
      <c r="J173" s="232">
        <v>654.5</v>
      </c>
      <c r="K173" s="619"/>
      <c r="L173" s="222"/>
    </row>
    <row r="174" spans="1:12">
      <c r="A174" s="620"/>
      <c r="B174" s="862" t="s">
        <v>659</v>
      </c>
      <c r="C174" s="863"/>
      <c r="D174" s="55"/>
      <c r="E174" s="56"/>
      <c r="F174" s="57"/>
      <c r="G174" s="256">
        <v>95593.65</v>
      </c>
      <c r="H174" s="57"/>
      <c r="I174" s="256">
        <v>26360.7</v>
      </c>
      <c r="J174" s="256">
        <v>121954.35</v>
      </c>
      <c r="K174" s="257"/>
      <c r="L174" s="222"/>
    </row>
    <row r="175" spans="1:12" ht="21.75" thickBot="1">
      <c r="A175" s="713"/>
      <c r="B175" s="927" t="s">
        <v>110</v>
      </c>
      <c r="C175" s="928"/>
      <c r="D175" s="714"/>
      <c r="E175" s="715"/>
      <c r="F175" s="716"/>
      <c r="G175" s="717">
        <v>66643866.115800008</v>
      </c>
      <c r="H175" s="716"/>
      <c r="I175" s="717">
        <v>10439480.189999999</v>
      </c>
      <c r="J175" s="717">
        <v>77083346.305800006</v>
      </c>
      <c r="K175" s="718"/>
      <c r="L175" s="222"/>
    </row>
    <row r="176" spans="1:12">
      <c r="A176" s="917"/>
      <c r="B176" s="919" t="s">
        <v>36</v>
      </c>
      <c r="C176" s="920"/>
      <c r="D176" s="920"/>
      <c r="E176" s="920"/>
      <c r="F176" s="921"/>
      <c r="G176" s="922">
        <f>J175</f>
        <v>77083346.305800006</v>
      </c>
      <c r="H176" s="923"/>
      <c r="I176" s="923"/>
      <c r="J176" s="923"/>
      <c r="K176" s="924" t="s">
        <v>30</v>
      </c>
      <c r="L176" s="222"/>
    </row>
    <row r="177" spans="1:12" ht="21.75" thickBot="1">
      <c r="A177" s="918"/>
      <c r="B177" s="876"/>
      <c r="C177" s="877"/>
      <c r="D177" s="877"/>
      <c r="E177" s="877"/>
      <c r="F177" s="878"/>
      <c r="G177" s="867" t="str">
        <f>BAHTTEXT(G176)</f>
        <v>เจ็ดสิบเจ็ดล้านแปดหมื่นสามพันสามร้อยสี่สิบหกบาทสามสิบเอ็ดสตางค์</v>
      </c>
      <c r="H177" s="868"/>
      <c r="I177" s="868"/>
      <c r="J177" s="868"/>
      <c r="K177" s="870"/>
      <c r="L177" s="222"/>
    </row>
    <row r="178" spans="1:12">
      <c r="A178" s="258"/>
      <c r="D178" s="259"/>
      <c r="F178" s="260"/>
      <c r="G178" s="261"/>
      <c r="H178" s="260"/>
      <c r="K178" s="221"/>
      <c r="L178" s="221"/>
    </row>
    <row r="179" spans="1:12">
      <c r="A179" s="258"/>
      <c r="D179" s="259"/>
      <c r="F179" s="260"/>
      <c r="G179" s="261"/>
      <c r="H179" s="260"/>
      <c r="I179" s="635"/>
      <c r="K179" s="221"/>
      <c r="L179" s="221"/>
    </row>
    <row r="180" spans="1:12">
      <c r="A180" s="258"/>
      <c r="D180" s="259"/>
      <c r="F180" s="260"/>
      <c r="G180" s="261"/>
      <c r="H180" s="260"/>
      <c r="K180" s="221"/>
      <c r="L180" s="221"/>
    </row>
    <row r="181" spans="1:12">
      <c r="A181" s="258"/>
      <c r="D181" s="259"/>
      <c r="F181" s="260"/>
      <c r="G181" s="261"/>
      <c r="H181" s="260"/>
      <c r="K181" s="221"/>
      <c r="L181" s="221"/>
    </row>
    <row r="182" spans="1:12">
      <c r="K182" s="221"/>
      <c r="L182" s="221"/>
    </row>
    <row r="183" spans="1:12">
      <c r="K183" s="221"/>
      <c r="L183" s="221"/>
    </row>
    <row r="184" spans="1:12">
      <c r="K184" s="221"/>
      <c r="L184" s="221"/>
    </row>
    <row r="185" spans="1:12">
      <c r="K185" s="221"/>
      <c r="L185" s="221"/>
    </row>
    <row r="186" spans="1:12">
      <c r="K186" s="221"/>
      <c r="L186" s="221"/>
    </row>
    <row r="187" spans="1:12">
      <c r="K187" s="221"/>
      <c r="L187" s="221"/>
    </row>
    <row r="188" spans="1:12">
      <c r="K188" s="221"/>
      <c r="L188" s="221"/>
    </row>
    <row r="189" spans="1:12">
      <c r="K189" s="221"/>
      <c r="L189" s="221"/>
    </row>
    <row r="190" spans="1:12">
      <c r="K190" s="221"/>
      <c r="L190" s="221"/>
    </row>
    <row r="191" spans="1:12">
      <c r="K191" s="221"/>
      <c r="L191" s="221"/>
    </row>
    <row r="192" spans="1:12">
      <c r="K192" s="221"/>
      <c r="L192" s="221"/>
    </row>
    <row r="193" spans="11:12">
      <c r="K193" s="221"/>
      <c r="L193" s="221"/>
    </row>
    <row r="194" spans="11:12">
      <c r="K194" s="221"/>
      <c r="L194" s="221"/>
    </row>
    <row r="195" spans="11:12">
      <c r="K195" s="221"/>
      <c r="L195" s="221"/>
    </row>
    <row r="196" spans="11:12">
      <c r="K196" s="221"/>
      <c r="L196" s="221"/>
    </row>
    <row r="197" spans="11:12">
      <c r="K197" s="221"/>
      <c r="L197" s="221"/>
    </row>
    <row r="198" spans="11:12">
      <c r="K198" s="221"/>
      <c r="L198" s="221"/>
    </row>
    <row r="199" spans="11:12">
      <c r="K199" s="221"/>
      <c r="L199" s="221"/>
    </row>
    <row r="200" spans="11:12">
      <c r="K200" s="221"/>
      <c r="L200" s="221"/>
    </row>
    <row r="201" spans="11:12">
      <c r="K201" s="221"/>
      <c r="L201" s="221"/>
    </row>
    <row r="202" spans="11:12">
      <c r="K202" s="221"/>
      <c r="L202" s="221"/>
    </row>
    <row r="203" spans="11:12">
      <c r="K203" s="221"/>
      <c r="L203" s="221"/>
    </row>
    <row r="204" spans="11:12">
      <c r="K204" s="221"/>
      <c r="L204" s="221"/>
    </row>
    <row r="205" spans="11:12">
      <c r="K205" s="221"/>
      <c r="L205" s="221"/>
    </row>
    <row r="206" spans="11:12">
      <c r="K206" s="221"/>
      <c r="L206" s="221"/>
    </row>
    <row r="207" spans="11:12">
      <c r="K207" s="221"/>
      <c r="L207" s="221"/>
    </row>
    <row r="208" spans="11:12">
      <c r="K208" s="221"/>
      <c r="L208" s="221"/>
    </row>
    <row r="209" spans="11:12">
      <c r="K209" s="221"/>
      <c r="L209" s="221"/>
    </row>
    <row r="210" spans="11:12">
      <c r="K210" s="221"/>
      <c r="L210" s="221"/>
    </row>
    <row r="211" spans="11:12">
      <c r="K211" s="221"/>
      <c r="L211" s="221"/>
    </row>
    <row r="212" spans="11:12">
      <c r="K212" s="221"/>
      <c r="L212" s="221"/>
    </row>
    <row r="213" spans="11:12">
      <c r="K213" s="221"/>
      <c r="L213" s="221"/>
    </row>
    <row r="214" spans="11:12">
      <c r="K214" s="221"/>
      <c r="L214" s="221"/>
    </row>
    <row r="215" spans="11:12">
      <c r="K215" s="221"/>
      <c r="L215" s="221"/>
    </row>
    <row r="216" spans="11:12">
      <c r="K216" s="221"/>
      <c r="L216" s="221"/>
    </row>
    <row r="217" spans="11:12">
      <c r="K217" s="221"/>
      <c r="L217" s="221"/>
    </row>
    <row r="218" spans="11:12">
      <c r="K218" s="221"/>
      <c r="L218" s="221"/>
    </row>
    <row r="219" spans="11:12">
      <c r="K219" s="221"/>
      <c r="L219" s="221"/>
    </row>
    <row r="220" spans="11:12">
      <c r="K220" s="221"/>
      <c r="L220" s="221"/>
    </row>
    <row r="221" spans="11:12">
      <c r="K221" s="221"/>
      <c r="L221" s="221"/>
    </row>
    <row r="222" spans="11:12">
      <c r="K222" s="221"/>
      <c r="L222" s="221"/>
    </row>
    <row r="223" spans="11:12">
      <c r="K223" s="221"/>
      <c r="L223" s="221"/>
    </row>
    <row r="224" spans="11:12">
      <c r="K224" s="221"/>
      <c r="L224" s="221"/>
    </row>
    <row r="225" spans="11:12">
      <c r="K225" s="221"/>
      <c r="L225" s="221"/>
    </row>
    <row r="226" spans="11:12">
      <c r="K226" s="221"/>
      <c r="L226" s="221"/>
    </row>
    <row r="227" spans="11:12">
      <c r="K227" s="221"/>
      <c r="L227" s="221"/>
    </row>
    <row r="228" spans="11:12">
      <c r="K228" s="221"/>
      <c r="L228" s="221"/>
    </row>
    <row r="229" spans="11:12">
      <c r="K229" s="221"/>
      <c r="L229" s="221"/>
    </row>
    <row r="230" spans="11:12">
      <c r="K230" s="221"/>
      <c r="L230" s="221"/>
    </row>
    <row r="231" spans="11:12">
      <c r="K231" s="221"/>
      <c r="L231" s="221"/>
    </row>
    <row r="232" spans="11:12">
      <c r="K232" s="221"/>
      <c r="L232" s="221"/>
    </row>
    <row r="233" spans="11:12">
      <c r="K233" s="221"/>
      <c r="L233" s="221"/>
    </row>
    <row r="234" spans="11:12">
      <c r="K234" s="221"/>
      <c r="L234" s="221"/>
    </row>
    <row r="235" spans="11:12">
      <c r="K235" s="221"/>
      <c r="L235" s="221"/>
    </row>
    <row r="236" spans="11:12">
      <c r="K236" s="221"/>
      <c r="L236" s="221"/>
    </row>
    <row r="237" spans="11:12">
      <c r="K237" s="221"/>
      <c r="L237" s="221"/>
    </row>
    <row r="238" spans="11:12">
      <c r="K238" s="221"/>
      <c r="L238" s="221"/>
    </row>
    <row r="239" spans="11:12">
      <c r="K239" s="221"/>
      <c r="L239" s="221"/>
    </row>
    <row r="240" spans="11:12">
      <c r="K240" s="221"/>
      <c r="L240" s="221"/>
    </row>
    <row r="241" spans="11:12">
      <c r="K241" s="221"/>
      <c r="L241" s="221"/>
    </row>
    <row r="242" spans="11:12">
      <c r="K242" s="221"/>
      <c r="L242" s="221"/>
    </row>
    <row r="243" spans="11:12">
      <c r="K243" s="221"/>
      <c r="L243" s="221"/>
    </row>
    <row r="244" spans="11:12">
      <c r="K244" s="221"/>
      <c r="L244" s="221"/>
    </row>
    <row r="245" spans="11:12">
      <c r="K245" s="221"/>
      <c r="L245" s="221"/>
    </row>
    <row r="246" spans="11:12">
      <c r="K246" s="221"/>
      <c r="L246" s="221"/>
    </row>
    <row r="247" spans="11:12">
      <c r="K247" s="221"/>
      <c r="L247" s="221"/>
    </row>
    <row r="248" spans="11:12">
      <c r="K248" s="221"/>
      <c r="L248" s="221"/>
    </row>
    <row r="249" spans="11:12">
      <c r="K249" s="221"/>
      <c r="L249" s="221"/>
    </row>
    <row r="250" spans="11:12">
      <c r="K250" s="221"/>
      <c r="L250" s="221"/>
    </row>
    <row r="251" spans="11:12">
      <c r="K251" s="221"/>
      <c r="L251" s="221"/>
    </row>
    <row r="252" spans="11:12">
      <c r="K252" s="221"/>
      <c r="L252" s="221"/>
    </row>
    <row r="253" spans="11:12">
      <c r="K253" s="221"/>
      <c r="L253" s="221"/>
    </row>
    <row r="254" spans="11:12">
      <c r="K254" s="221"/>
      <c r="L254" s="221"/>
    </row>
    <row r="255" spans="11:12">
      <c r="K255" s="221"/>
      <c r="L255" s="221"/>
    </row>
    <row r="256" spans="11:12">
      <c r="K256" s="221"/>
      <c r="L256" s="221"/>
    </row>
    <row r="257" spans="11:12">
      <c r="K257" s="221"/>
      <c r="L257" s="221"/>
    </row>
    <row r="258" spans="11:12">
      <c r="K258" s="221"/>
      <c r="L258" s="221"/>
    </row>
    <row r="259" spans="11:12">
      <c r="K259" s="221"/>
      <c r="L259" s="221"/>
    </row>
    <row r="260" spans="11:12">
      <c r="K260" s="221"/>
      <c r="L260" s="221"/>
    </row>
    <row r="261" spans="11:12">
      <c r="K261" s="221"/>
      <c r="L261" s="221"/>
    </row>
    <row r="262" spans="11:12">
      <c r="K262" s="221"/>
      <c r="L262" s="221"/>
    </row>
    <row r="263" spans="11:12">
      <c r="K263" s="221"/>
      <c r="L263" s="221"/>
    </row>
    <row r="264" spans="11:12">
      <c r="K264" s="221"/>
      <c r="L264" s="221"/>
    </row>
    <row r="265" spans="11:12">
      <c r="K265" s="221"/>
      <c r="L265" s="221"/>
    </row>
    <row r="266" spans="11:12">
      <c r="K266" s="221"/>
      <c r="L266" s="221"/>
    </row>
    <row r="267" spans="11:12">
      <c r="K267" s="221"/>
      <c r="L267" s="221"/>
    </row>
    <row r="268" spans="11:12">
      <c r="K268" s="221"/>
      <c r="L268" s="221"/>
    </row>
    <row r="269" spans="11:12">
      <c r="K269" s="221"/>
      <c r="L269" s="221"/>
    </row>
    <row r="270" spans="11:12">
      <c r="K270" s="221"/>
      <c r="L270" s="221"/>
    </row>
    <row r="271" spans="11:12">
      <c r="K271" s="221"/>
      <c r="L271" s="221"/>
    </row>
    <row r="272" spans="11:12">
      <c r="K272" s="221"/>
      <c r="L272" s="221"/>
    </row>
    <row r="273" spans="11:12">
      <c r="K273" s="221"/>
      <c r="L273" s="221"/>
    </row>
    <row r="274" spans="11:12">
      <c r="K274" s="221"/>
      <c r="L274" s="221"/>
    </row>
    <row r="275" spans="11:12">
      <c r="K275" s="221"/>
      <c r="L275" s="221"/>
    </row>
    <row r="276" spans="11:12">
      <c r="K276" s="221"/>
      <c r="L276" s="221"/>
    </row>
    <row r="277" spans="11:12">
      <c r="K277" s="221"/>
      <c r="L277" s="221"/>
    </row>
    <row r="278" spans="11:12">
      <c r="K278" s="221"/>
      <c r="L278" s="221"/>
    </row>
    <row r="279" spans="11:12">
      <c r="K279" s="221"/>
      <c r="L279" s="221"/>
    </row>
    <row r="280" spans="11:12">
      <c r="K280" s="221"/>
      <c r="L280" s="221"/>
    </row>
    <row r="281" spans="11:12">
      <c r="K281" s="221"/>
      <c r="L281" s="221"/>
    </row>
    <row r="282" spans="11:12">
      <c r="K282" s="221"/>
      <c r="L282" s="221"/>
    </row>
    <row r="283" spans="11:12">
      <c r="K283" s="221"/>
      <c r="L283" s="221"/>
    </row>
    <row r="284" spans="11:12">
      <c r="K284" s="221"/>
      <c r="L284" s="221"/>
    </row>
    <row r="285" spans="11:12">
      <c r="K285" s="221"/>
      <c r="L285" s="221"/>
    </row>
    <row r="286" spans="11:12">
      <c r="K286" s="221"/>
      <c r="L286" s="221"/>
    </row>
    <row r="287" spans="11:12">
      <c r="K287" s="221"/>
      <c r="L287" s="221"/>
    </row>
    <row r="288" spans="11:12">
      <c r="K288" s="221"/>
      <c r="L288" s="221"/>
    </row>
    <row r="289" spans="11:13">
      <c r="K289" s="221"/>
      <c r="L289" s="221"/>
    </row>
    <row r="290" spans="11:13">
      <c r="K290" s="221"/>
      <c r="L290" s="221"/>
    </row>
    <row r="291" spans="11:13">
      <c r="K291" s="221"/>
      <c r="L291" s="221"/>
    </row>
    <row r="292" spans="11:13">
      <c r="K292" s="221"/>
      <c r="L292" s="221"/>
    </row>
    <row r="293" spans="11:13">
      <c r="K293" s="221"/>
      <c r="L293" s="221"/>
    </row>
    <row r="294" spans="11:13">
      <c r="K294" s="221"/>
      <c r="L294" s="221"/>
    </row>
    <row r="295" spans="11:13">
      <c r="K295" s="221"/>
      <c r="L295" s="221"/>
    </row>
    <row r="296" spans="11:13">
      <c r="K296" s="221"/>
      <c r="L296" s="221"/>
    </row>
    <row r="297" spans="11:13">
      <c r="K297" s="221"/>
      <c r="L297" s="221"/>
    </row>
    <row r="298" spans="11:13">
      <c r="K298" s="221"/>
      <c r="L298" s="221"/>
    </row>
    <row r="299" spans="11:13">
      <c r="K299" s="221"/>
      <c r="L299" s="221"/>
    </row>
    <row r="300" spans="11:13">
      <c r="K300" s="221"/>
      <c r="L300" s="221"/>
      <c r="M300" s="261"/>
    </row>
    <row r="301" spans="11:13">
      <c r="K301" s="221"/>
      <c r="L301" s="221"/>
    </row>
    <row r="302" spans="11:13">
      <c r="K302" s="221"/>
      <c r="L302" s="221"/>
    </row>
    <row r="303" spans="11:13">
      <c r="K303" s="221"/>
      <c r="L303" s="221"/>
    </row>
    <row r="304" spans="11:13">
      <c r="K304" s="221"/>
      <c r="L304" s="221"/>
    </row>
    <row r="305" spans="11:12">
      <c r="K305" s="221"/>
      <c r="L305" s="221"/>
    </row>
    <row r="306" spans="11:12">
      <c r="K306" s="221"/>
      <c r="L306" s="221"/>
    </row>
    <row r="307" spans="11:12">
      <c r="K307" s="221"/>
      <c r="L307" s="221"/>
    </row>
    <row r="308" spans="11:12">
      <c r="K308" s="221"/>
      <c r="L308" s="221"/>
    </row>
    <row r="309" spans="11:12">
      <c r="K309" s="221"/>
      <c r="L309" s="221"/>
    </row>
    <row r="310" spans="11:12">
      <c r="K310" s="221"/>
      <c r="L310" s="221"/>
    </row>
    <row r="311" spans="11:12">
      <c r="K311" s="221"/>
      <c r="L311" s="221"/>
    </row>
    <row r="312" spans="11:12">
      <c r="K312" s="221"/>
      <c r="L312" s="221"/>
    </row>
    <row r="313" spans="11:12">
      <c r="K313" s="221"/>
      <c r="L313" s="221"/>
    </row>
    <row r="314" spans="11:12">
      <c r="K314" s="221"/>
      <c r="L314" s="221"/>
    </row>
    <row r="315" spans="11:12">
      <c r="K315" s="221"/>
      <c r="L315" s="221"/>
    </row>
    <row r="316" spans="11:12">
      <c r="K316" s="221"/>
      <c r="L316" s="221"/>
    </row>
    <row r="317" spans="11:12">
      <c r="K317" s="221"/>
      <c r="L317" s="221"/>
    </row>
    <row r="318" spans="11:12">
      <c r="K318" s="221"/>
      <c r="L318" s="221"/>
    </row>
    <row r="319" spans="11:12">
      <c r="K319" s="221"/>
      <c r="L319" s="221"/>
    </row>
    <row r="320" spans="11:12">
      <c r="K320" s="221"/>
      <c r="L320" s="221"/>
    </row>
    <row r="321" spans="11:12">
      <c r="K321" s="221"/>
      <c r="L321" s="221"/>
    </row>
    <row r="322" spans="11:12">
      <c r="K322" s="221"/>
      <c r="L322" s="221"/>
    </row>
    <row r="323" spans="11:12">
      <c r="K323" s="221"/>
      <c r="L323" s="221"/>
    </row>
    <row r="324" spans="11:12">
      <c r="K324" s="221"/>
      <c r="L324" s="221"/>
    </row>
    <row r="325" spans="11:12">
      <c r="K325" s="221"/>
      <c r="L325" s="221"/>
    </row>
    <row r="326" spans="11:12">
      <c r="K326" s="221"/>
      <c r="L326" s="221"/>
    </row>
    <row r="327" spans="11:12">
      <c r="K327" s="221"/>
      <c r="L327" s="221"/>
    </row>
    <row r="328" spans="11:12">
      <c r="K328" s="221"/>
      <c r="L328" s="221"/>
    </row>
    <row r="329" spans="11:12">
      <c r="K329" s="221"/>
      <c r="L329" s="221"/>
    </row>
    <row r="330" spans="11:12">
      <c r="K330" s="221"/>
      <c r="L330" s="221"/>
    </row>
    <row r="331" spans="11:12">
      <c r="K331" s="221"/>
      <c r="L331" s="221"/>
    </row>
    <row r="332" spans="11:12">
      <c r="K332" s="221"/>
      <c r="L332" s="221"/>
    </row>
    <row r="333" spans="11:12">
      <c r="K333" s="221"/>
      <c r="L333" s="221"/>
    </row>
    <row r="334" spans="11:12">
      <c r="K334" s="221"/>
      <c r="L334" s="221"/>
    </row>
    <row r="335" spans="11:12">
      <c r="K335" s="221"/>
      <c r="L335" s="221"/>
    </row>
    <row r="336" spans="11:12">
      <c r="K336" s="221"/>
      <c r="L336" s="221"/>
    </row>
    <row r="337" spans="11:13">
      <c r="K337" s="221"/>
      <c r="L337" s="221"/>
    </row>
    <row r="338" spans="11:13">
      <c r="K338" s="221"/>
      <c r="L338" s="221"/>
    </row>
    <row r="339" spans="11:13">
      <c r="K339" s="221"/>
      <c r="L339" s="221"/>
    </row>
    <row r="340" spans="11:13">
      <c r="K340" s="221"/>
      <c r="L340" s="221"/>
    </row>
    <row r="341" spans="11:13">
      <c r="K341" s="221"/>
      <c r="L341" s="221"/>
    </row>
    <row r="342" spans="11:13">
      <c r="K342" s="221"/>
      <c r="L342" s="221"/>
    </row>
    <row r="343" spans="11:13">
      <c r="K343" s="221"/>
      <c r="L343" s="221"/>
    </row>
    <row r="344" spans="11:13">
      <c r="K344" s="221"/>
      <c r="L344" s="221"/>
    </row>
    <row r="345" spans="11:13">
      <c r="K345" s="221"/>
      <c r="L345" s="221"/>
    </row>
    <row r="346" spans="11:13">
      <c r="K346" s="221"/>
      <c r="L346" s="221"/>
    </row>
    <row r="347" spans="11:13">
      <c r="K347" s="221"/>
      <c r="L347" s="221"/>
    </row>
    <row r="348" spans="11:13">
      <c r="K348" s="221"/>
      <c r="L348" s="221"/>
    </row>
    <row r="349" spans="11:13">
      <c r="K349" s="221"/>
      <c r="L349" s="221"/>
    </row>
    <row r="350" spans="11:13">
      <c r="K350" s="221"/>
      <c r="L350" s="221"/>
    </row>
    <row r="351" spans="11:13">
      <c r="K351" s="221"/>
      <c r="L351" s="221"/>
    </row>
    <row r="352" spans="11:13" ht="48.75" customHeight="1">
      <c r="K352" s="221"/>
      <c r="L352" s="221"/>
      <c r="M352" s="261"/>
    </row>
    <row r="353" spans="11:13" ht="42" customHeight="1">
      <c r="K353" s="221"/>
      <c r="L353" s="221"/>
    </row>
    <row r="354" spans="11:13" ht="25.5" customHeight="1">
      <c r="K354" s="221"/>
      <c r="L354" s="221"/>
    </row>
    <row r="355" spans="11:13">
      <c r="K355" s="221"/>
      <c r="L355" s="221"/>
    </row>
    <row r="356" spans="11:13">
      <c r="K356" s="221"/>
      <c r="L356" s="221"/>
      <c r="M356" s="261"/>
    </row>
    <row r="357" spans="11:13">
      <c r="K357" s="221"/>
      <c r="L357" s="221"/>
    </row>
    <row r="358" spans="11:13">
      <c r="K358" s="221"/>
      <c r="L358" s="221"/>
    </row>
    <row r="359" spans="11:13">
      <c r="K359" s="221"/>
      <c r="L359" s="221"/>
    </row>
    <row r="360" spans="11:13">
      <c r="K360" s="221"/>
      <c r="L360" s="221"/>
    </row>
    <row r="361" spans="11:13">
      <c r="K361" s="221"/>
      <c r="L361" s="221"/>
      <c r="M361" s="261"/>
    </row>
    <row r="362" spans="11:13">
      <c r="K362" s="221"/>
      <c r="L362" s="221"/>
      <c r="M362" s="261"/>
    </row>
    <row r="363" spans="11:13" ht="39" customHeight="1">
      <c r="K363" s="221"/>
      <c r="L363" s="221"/>
    </row>
    <row r="364" spans="11:13" ht="25.5" customHeight="1">
      <c r="K364" s="221"/>
      <c r="L364" s="221"/>
    </row>
    <row r="365" spans="11:13" ht="45" customHeight="1">
      <c r="K365" s="221"/>
      <c r="L365" s="221"/>
      <c r="M365" s="261"/>
    </row>
    <row r="366" spans="11:13" ht="42" customHeight="1">
      <c r="K366" s="221"/>
      <c r="L366" s="221"/>
    </row>
    <row r="367" spans="11:13" ht="23.25" customHeight="1">
      <c r="K367" s="221"/>
      <c r="L367" s="221"/>
    </row>
    <row r="368" spans="11:13">
      <c r="K368" s="221"/>
      <c r="L368" s="221"/>
    </row>
    <row r="369" spans="11:13">
      <c r="K369" s="221"/>
      <c r="L369" s="221"/>
    </row>
    <row r="370" spans="11:13">
      <c r="K370" s="221"/>
      <c r="L370" s="221"/>
      <c r="M370" s="261"/>
    </row>
    <row r="371" spans="11:13">
      <c r="K371" s="221"/>
      <c r="L371" s="221"/>
    </row>
    <row r="372" spans="11:13">
      <c r="K372" s="221"/>
      <c r="L372" s="221"/>
    </row>
    <row r="373" spans="11:13">
      <c r="K373" s="221"/>
      <c r="L373" s="221"/>
    </row>
    <row r="374" spans="11:13">
      <c r="K374" s="221"/>
      <c r="L374" s="221"/>
    </row>
    <row r="375" spans="11:13">
      <c r="K375" s="221"/>
      <c r="L375" s="221"/>
      <c r="M375" s="261"/>
    </row>
    <row r="376" spans="11:13">
      <c r="K376" s="221"/>
      <c r="L376" s="221"/>
    </row>
    <row r="377" spans="11:13">
      <c r="K377" s="221"/>
      <c r="L377" s="221"/>
    </row>
    <row r="378" spans="11:13">
      <c r="K378" s="221"/>
      <c r="L378" s="221"/>
    </row>
    <row r="379" spans="11:13">
      <c r="K379" s="221"/>
      <c r="L379" s="221"/>
      <c r="M379" s="266"/>
    </row>
    <row r="380" spans="11:13">
      <c r="K380" s="221"/>
      <c r="L380" s="221"/>
      <c r="M380" s="266"/>
    </row>
    <row r="381" spans="11:13">
      <c r="K381" s="221"/>
      <c r="L381" s="221"/>
    </row>
    <row r="382" spans="11:13">
      <c r="K382" s="221"/>
      <c r="L382" s="221"/>
    </row>
    <row r="383" spans="11:13">
      <c r="K383" s="221"/>
      <c r="L383" s="221"/>
      <c r="M383" s="261"/>
    </row>
    <row r="384" spans="11:13">
      <c r="K384" s="221"/>
      <c r="L384" s="221"/>
    </row>
    <row r="385" spans="11:13">
      <c r="K385" s="221"/>
      <c r="L385" s="221"/>
    </row>
    <row r="386" spans="11:13">
      <c r="K386" s="221"/>
      <c r="L386" s="221"/>
    </row>
    <row r="387" spans="11:13">
      <c r="K387" s="221"/>
      <c r="L387" s="221"/>
    </row>
    <row r="388" spans="11:13">
      <c r="K388" s="221"/>
      <c r="L388" s="221"/>
    </row>
    <row r="389" spans="11:13">
      <c r="K389" s="221"/>
      <c r="L389" s="221"/>
    </row>
    <row r="390" spans="11:13">
      <c r="K390" s="221"/>
      <c r="L390" s="221"/>
    </row>
    <row r="391" spans="11:13">
      <c r="K391" s="221"/>
      <c r="L391" s="221"/>
    </row>
    <row r="392" spans="11:13" ht="21" customHeight="1">
      <c r="K392" s="221"/>
      <c r="L392" s="221"/>
    </row>
    <row r="393" spans="11:13">
      <c r="K393" s="221"/>
      <c r="L393" s="221"/>
    </row>
    <row r="394" spans="11:13">
      <c r="K394" s="221"/>
      <c r="L394" s="221"/>
    </row>
    <row r="395" spans="11:13">
      <c r="K395" s="221"/>
      <c r="L395" s="221"/>
      <c r="M395" s="261"/>
    </row>
    <row r="396" spans="11:13">
      <c r="K396" s="221"/>
      <c r="L396" s="221"/>
    </row>
    <row r="397" spans="11:13">
      <c r="K397" s="221"/>
      <c r="L397" s="221"/>
    </row>
    <row r="398" spans="11:13">
      <c r="K398" s="221"/>
      <c r="L398" s="221"/>
    </row>
    <row r="399" spans="11:13">
      <c r="K399" s="221"/>
      <c r="L399" s="221"/>
    </row>
    <row r="400" spans="11:13">
      <c r="K400" s="221"/>
      <c r="L400" s="221"/>
    </row>
    <row r="401" spans="11:13">
      <c r="K401" s="221"/>
      <c r="L401" s="221"/>
    </row>
    <row r="402" spans="11:13">
      <c r="K402" s="221"/>
      <c r="L402" s="221"/>
    </row>
    <row r="403" spans="11:13">
      <c r="K403" s="221"/>
      <c r="L403" s="221"/>
    </row>
    <row r="404" spans="11:13">
      <c r="K404" s="221"/>
      <c r="L404" s="221"/>
    </row>
    <row r="405" spans="11:13">
      <c r="K405" s="221"/>
      <c r="L405" s="221"/>
    </row>
    <row r="406" spans="11:13">
      <c r="K406" s="221"/>
      <c r="L406" s="221"/>
    </row>
    <row r="407" spans="11:13">
      <c r="K407" s="221"/>
      <c r="L407" s="221"/>
    </row>
    <row r="408" spans="11:13">
      <c r="K408" s="221"/>
      <c r="L408" s="221"/>
    </row>
    <row r="409" spans="11:13">
      <c r="K409" s="221"/>
      <c r="L409" s="221"/>
      <c r="M409" s="261"/>
    </row>
    <row r="410" spans="11:13">
      <c r="K410" s="221"/>
      <c r="L410" s="221"/>
    </row>
    <row r="411" spans="11:13">
      <c r="K411" s="221"/>
      <c r="L411" s="221"/>
      <c r="M411" s="261"/>
    </row>
    <row r="412" spans="11:13">
      <c r="K412" s="221"/>
      <c r="L412" s="221"/>
    </row>
    <row r="413" spans="11:13">
      <c r="K413" s="221"/>
      <c r="L413" s="221"/>
    </row>
    <row r="414" spans="11:13">
      <c r="K414" s="221"/>
      <c r="L414" s="221"/>
    </row>
    <row r="415" spans="11:13">
      <c r="K415" s="221"/>
      <c r="L415" s="221"/>
    </row>
    <row r="416" spans="11:13">
      <c r="K416" s="221"/>
      <c r="L416" s="221"/>
    </row>
    <row r="417" spans="11:12">
      <c r="K417" s="221"/>
      <c r="L417" s="221"/>
    </row>
    <row r="418" spans="11:12">
      <c r="K418" s="221"/>
      <c r="L418" s="221"/>
    </row>
    <row r="419" spans="11:12">
      <c r="K419" s="221"/>
      <c r="L419" s="221"/>
    </row>
    <row r="420" spans="11:12">
      <c r="K420" s="221"/>
      <c r="L420" s="221"/>
    </row>
    <row r="421" spans="11:12">
      <c r="K421" s="221"/>
      <c r="L421" s="221"/>
    </row>
    <row r="422" spans="11:12">
      <c r="K422" s="221"/>
      <c r="L422" s="221"/>
    </row>
    <row r="423" spans="11:12">
      <c r="K423" s="221"/>
      <c r="L423" s="221"/>
    </row>
    <row r="424" spans="11:12">
      <c r="K424" s="221"/>
      <c r="L424" s="221"/>
    </row>
    <row r="425" spans="11:12">
      <c r="K425" s="221"/>
      <c r="L425" s="221"/>
    </row>
    <row r="426" spans="11:12">
      <c r="K426" s="221"/>
      <c r="L426" s="221"/>
    </row>
    <row r="427" spans="11:12">
      <c r="K427" s="221"/>
      <c r="L427" s="221"/>
    </row>
    <row r="428" spans="11:12">
      <c r="K428" s="221"/>
      <c r="L428" s="221"/>
    </row>
    <row r="429" spans="11:12">
      <c r="K429" s="221"/>
      <c r="L429" s="221"/>
    </row>
    <row r="430" spans="11:12">
      <c r="K430" s="221"/>
      <c r="L430" s="221"/>
    </row>
    <row r="431" spans="11:12">
      <c r="K431" s="221"/>
      <c r="L431" s="221"/>
    </row>
    <row r="432" spans="11:12">
      <c r="K432" s="221"/>
      <c r="L432" s="221"/>
    </row>
    <row r="433" spans="11:12">
      <c r="K433" s="221"/>
      <c r="L433" s="221"/>
    </row>
    <row r="434" spans="11:12">
      <c r="K434" s="221"/>
      <c r="L434" s="221"/>
    </row>
    <row r="435" spans="11:12">
      <c r="K435" s="221"/>
      <c r="L435" s="221"/>
    </row>
    <row r="436" spans="11:12">
      <c r="K436" s="221"/>
      <c r="L436" s="221"/>
    </row>
    <row r="437" spans="11:12">
      <c r="K437" s="221"/>
      <c r="L437" s="221"/>
    </row>
    <row r="438" spans="11:12">
      <c r="K438" s="221"/>
      <c r="L438" s="221"/>
    </row>
    <row r="439" spans="11:12">
      <c r="K439" s="221"/>
      <c r="L439" s="221"/>
    </row>
    <row r="440" spans="11:12">
      <c r="K440" s="221"/>
      <c r="L440" s="221"/>
    </row>
    <row r="441" spans="11:12">
      <c r="K441" s="221"/>
      <c r="L441" s="221"/>
    </row>
    <row r="442" spans="11:12">
      <c r="K442" s="221"/>
      <c r="L442" s="221"/>
    </row>
    <row r="443" spans="11:12">
      <c r="K443" s="221"/>
      <c r="L443" s="221"/>
    </row>
    <row r="444" spans="11:12">
      <c r="K444" s="221"/>
      <c r="L444" s="221"/>
    </row>
    <row r="445" spans="11:12">
      <c r="K445" s="221"/>
      <c r="L445" s="221"/>
    </row>
    <row r="446" spans="11:12">
      <c r="K446" s="221"/>
      <c r="L446" s="221"/>
    </row>
    <row r="447" spans="11:12">
      <c r="K447" s="221"/>
      <c r="L447" s="221"/>
    </row>
    <row r="448" spans="11:12">
      <c r="K448" s="221"/>
      <c r="L448" s="221"/>
    </row>
    <row r="449" spans="11:12">
      <c r="K449" s="221"/>
      <c r="L449" s="221"/>
    </row>
    <row r="450" spans="11:12">
      <c r="K450" s="221"/>
      <c r="L450" s="221"/>
    </row>
    <row r="451" spans="11:12">
      <c r="K451" s="221"/>
      <c r="L451" s="221"/>
    </row>
    <row r="452" spans="11:12">
      <c r="K452" s="221"/>
      <c r="L452" s="221"/>
    </row>
    <row r="453" spans="11:12">
      <c r="K453" s="221"/>
      <c r="L453" s="221"/>
    </row>
    <row r="454" spans="11:12">
      <c r="K454" s="221"/>
      <c r="L454" s="221"/>
    </row>
    <row r="455" spans="11:12">
      <c r="K455" s="221"/>
      <c r="L455" s="221"/>
    </row>
    <row r="456" spans="11:12">
      <c r="K456" s="221"/>
      <c r="L456" s="221"/>
    </row>
    <row r="457" spans="11:12">
      <c r="K457" s="221"/>
      <c r="L457" s="221"/>
    </row>
    <row r="458" spans="11:12">
      <c r="K458" s="221"/>
      <c r="L458" s="221"/>
    </row>
    <row r="459" spans="11:12">
      <c r="K459" s="221"/>
      <c r="L459" s="221"/>
    </row>
    <row r="460" spans="11:12">
      <c r="K460" s="221"/>
      <c r="L460" s="221"/>
    </row>
    <row r="461" spans="11:12">
      <c r="K461" s="221"/>
      <c r="L461" s="221"/>
    </row>
    <row r="462" spans="11:12">
      <c r="K462" s="221"/>
      <c r="L462" s="221"/>
    </row>
    <row r="463" spans="11:12">
      <c r="K463" s="221"/>
      <c r="L463" s="221"/>
    </row>
    <row r="464" spans="11:12">
      <c r="K464" s="221"/>
      <c r="L464" s="221"/>
    </row>
    <row r="465" spans="11:12">
      <c r="K465" s="221"/>
      <c r="L465" s="221"/>
    </row>
    <row r="466" spans="11:12">
      <c r="K466" s="221"/>
      <c r="L466" s="221"/>
    </row>
    <row r="467" spans="11:12">
      <c r="K467" s="221"/>
      <c r="L467" s="221"/>
    </row>
    <row r="468" spans="11:12">
      <c r="K468" s="221"/>
      <c r="L468" s="221"/>
    </row>
    <row r="469" spans="11:12">
      <c r="K469" s="221"/>
      <c r="L469" s="221"/>
    </row>
    <row r="470" spans="11:12">
      <c r="K470" s="221"/>
      <c r="L470" s="221"/>
    </row>
    <row r="471" spans="11:12">
      <c r="K471" s="221"/>
      <c r="L471" s="221"/>
    </row>
    <row r="472" spans="11:12">
      <c r="K472" s="221"/>
      <c r="L472" s="221"/>
    </row>
    <row r="473" spans="11:12">
      <c r="K473" s="221"/>
      <c r="L473" s="221"/>
    </row>
    <row r="474" spans="11:12">
      <c r="K474" s="221"/>
      <c r="L474" s="221"/>
    </row>
    <row r="475" spans="11:12">
      <c r="K475" s="221"/>
      <c r="L475" s="221"/>
    </row>
    <row r="476" spans="11:12">
      <c r="K476" s="221"/>
      <c r="L476" s="221"/>
    </row>
    <row r="477" spans="11:12">
      <c r="K477" s="221"/>
      <c r="L477" s="221"/>
    </row>
    <row r="478" spans="11:12">
      <c r="K478" s="221"/>
      <c r="L478" s="221"/>
    </row>
    <row r="479" spans="11:12">
      <c r="K479" s="221"/>
      <c r="L479" s="221"/>
    </row>
    <row r="480" spans="11:12">
      <c r="K480" s="221"/>
      <c r="L480" s="221"/>
    </row>
    <row r="481" spans="11:12">
      <c r="K481" s="221"/>
      <c r="L481" s="221"/>
    </row>
    <row r="482" spans="11:12" ht="24" customHeight="1">
      <c r="K482" s="221"/>
      <c r="L482" s="221"/>
    </row>
    <row r="483" spans="11:12">
      <c r="K483" s="221"/>
      <c r="L483" s="221"/>
    </row>
    <row r="484" spans="11:12">
      <c r="K484" s="221"/>
      <c r="L484" s="221"/>
    </row>
    <row r="485" spans="11:12">
      <c r="K485" s="221"/>
      <c r="L485" s="221"/>
    </row>
    <row r="486" spans="11:12">
      <c r="K486" s="221"/>
      <c r="L486" s="221"/>
    </row>
    <row r="487" spans="11:12" ht="24" customHeight="1">
      <c r="K487" s="221"/>
      <c r="L487" s="264"/>
    </row>
    <row r="488" spans="11:12">
      <c r="K488" s="221"/>
      <c r="L488" s="264"/>
    </row>
    <row r="489" spans="11:12">
      <c r="K489" s="221"/>
      <c r="L489" s="264"/>
    </row>
    <row r="490" spans="11:12">
      <c r="K490" s="221"/>
      <c r="L490" s="264"/>
    </row>
    <row r="491" spans="11:12">
      <c r="K491" s="221"/>
      <c r="L491" s="264"/>
    </row>
    <row r="492" spans="11:12">
      <c r="K492" s="221"/>
      <c r="L492" s="264"/>
    </row>
    <row r="493" spans="11:12">
      <c r="K493" s="221"/>
      <c r="L493" s="264"/>
    </row>
    <row r="494" spans="11:12" ht="24" customHeight="1">
      <c r="K494" s="221"/>
      <c r="L494" s="264"/>
    </row>
    <row r="495" spans="11:12">
      <c r="K495" s="221"/>
      <c r="L495" s="264"/>
    </row>
    <row r="496" spans="11:12">
      <c r="K496" s="221"/>
      <c r="L496" s="264"/>
    </row>
    <row r="497" spans="11:12">
      <c r="K497" s="221"/>
      <c r="L497" s="264"/>
    </row>
    <row r="498" spans="11:12">
      <c r="K498" s="221"/>
      <c r="L498" s="264"/>
    </row>
    <row r="499" spans="11:12">
      <c r="K499" s="221"/>
      <c r="L499" s="264"/>
    </row>
    <row r="500" spans="11:12">
      <c r="K500" s="221"/>
      <c r="L500" s="264"/>
    </row>
    <row r="501" spans="11:12">
      <c r="K501" s="221"/>
      <c r="L501" s="264"/>
    </row>
    <row r="502" spans="11:12">
      <c r="K502" s="221"/>
      <c r="L502" s="264"/>
    </row>
    <row r="503" spans="11:12">
      <c r="K503" s="221"/>
      <c r="L503" s="264"/>
    </row>
    <row r="504" spans="11:12">
      <c r="K504" s="221"/>
      <c r="L504" s="264"/>
    </row>
    <row r="505" spans="11:12">
      <c r="K505" s="221"/>
      <c r="L505" s="264"/>
    </row>
    <row r="506" spans="11:12">
      <c r="K506" s="221"/>
      <c r="L506" s="264"/>
    </row>
    <row r="507" spans="11:12">
      <c r="K507" s="221"/>
      <c r="L507" s="264"/>
    </row>
    <row r="508" spans="11:12">
      <c r="K508" s="221"/>
      <c r="L508" s="264"/>
    </row>
    <row r="509" spans="11:12" ht="24" customHeight="1">
      <c r="K509" s="221"/>
      <c r="L509" s="264"/>
    </row>
    <row r="510" spans="11:12">
      <c r="K510" s="221"/>
      <c r="L510" s="264"/>
    </row>
    <row r="511" spans="11:12">
      <c r="K511" s="221"/>
      <c r="L511" s="264"/>
    </row>
    <row r="512" spans="11:12">
      <c r="K512" s="221"/>
      <c r="L512" s="264"/>
    </row>
    <row r="513" spans="11:12">
      <c r="K513" s="221"/>
      <c r="L513" s="264"/>
    </row>
    <row r="514" spans="11:12">
      <c r="K514" s="221"/>
      <c r="L514" s="264"/>
    </row>
    <row r="515" spans="11:12">
      <c r="K515" s="221"/>
      <c r="L515" s="264"/>
    </row>
    <row r="516" spans="11:12">
      <c r="K516" s="221"/>
      <c r="L516" s="264"/>
    </row>
    <row r="517" spans="11:12">
      <c r="K517" s="221"/>
      <c r="L517" s="264"/>
    </row>
    <row r="518" spans="11:12">
      <c r="K518" s="221"/>
      <c r="L518" s="264"/>
    </row>
    <row r="519" spans="11:12">
      <c r="K519" s="221"/>
      <c r="L519" s="264"/>
    </row>
    <row r="520" spans="11:12">
      <c r="K520" s="221"/>
      <c r="L520" s="264"/>
    </row>
    <row r="521" spans="11:12">
      <c r="K521" s="221"/>
      <c r="L521" s="264"/>
    </row>
    <row r="522" spans="11:12">
      <c r="K522" s="221"/>
      <c r="L522" s="264"/>
    </row>
    <row r="523" spans="11:12">
      <c r="K523" s="221"/>
      <c r="L523" s="264"/>
    </row>
    <row r="524" spans="11:12">
      <c r="K524" s="221"/>
      <c r="L524" s="264"/>
    </row>
    <row r="525" spans="11:12">
      <c r="K525" s="221"/>
      <c r="L525" s="264"/>
    </row>
    <row r="526" spans="11:12">
      <c r="K526" s="221"/>
      <c r="L526" s="264"/>
    </row>
    <row r="527" spans="11:12">
      <c r="K527" s="221"/>
      <c r="L527" s="264"/>
    </row>
    <row r="528" spans="11:12">
      <c r="K528" s="221"/>
      <c r="L528" s="264"/>
    </row>
    <row r="529" spans="11:12">
      <c r="K529" s="221"/>
      <c r="L529" s="264"/>
    </row>
    <row r="530" spans="11:12">
      <c r="K530" s="221"/>
      <c r="L530" s="264"/>
    </row>
    <row r="531" spans="11:12">
      <c r="K531" s="221"/>
      <c r="L531" s="264"/>
    </row>
    <row r="532" spans="11:12">
      <c r="K532" s="221"/>
      <c r="L532" s="264"/>
    </row>
    <row r="533" spans="11:12">
      <c r="K533" s="221"/>
      <c r="L533" s="264"/>
    </row>
    <row r="534" spans="11:12">
      <c r="K534" s="221"/>
      <c r="L534" s="264"/>
    </row>
    <row r="535" spans="11:12">
      <c r="K535" s="221"/>
      <c r="L535" s="264"/>
    </row>
    <row r="536" spans="11:12">
      <c r="K536" s="221"/>
      <c r="L536" s="264"/>
    </row>
    <row r="537" spans="11:12">
      <c r="K537" s="221"/>
      <c r="L537" s="264"/>
    </row>
    <row r="538" spans="11:12">
      <c r="K538" s="221"/>
      <c r="L538" s="264"/>
    </row>
    <row r="539" spans="11:12">
      <c r="K539" s="221"/>
      <c r="L539" s="264"/>
    </row>
    <row r="540" spans="11:12">
      <c r="K540" s="221"/>
      <c r="L540" s="264"/>
    </row>
    <row r="541" spans="11:12">
      <c r="K541" s="221"/>
      <c r="L541" s="264"/>
    </row>
    <row r="542" spans="11:12">
      <c r="K542" s="221"/>
      <c r="L542" s="264"/>
    </row>
    <row r="543" spans="11:12" ht="47.1" customHeight="1">
      <c r="K543" s="221"/>
      <c r="L543" s="264"/>
    </row>
    <row r="544" spans="11:12">
      <c r="K544" s="221"/>
      <c r="L544" s="617"/>
    </row>
    <row r="545" spans="11:12">
      <c r="K545" s="221"/>
      <c r="L545" s="264"/>
    </row>
    <row r="546" spans="11:12">
      <c r="K546" s="221"/>
      <c r="L546" s="264"/>
    </row>
    <row r="547" spans="11:12">
      <c r="K547" s="221"/>
      <c r="L547" s="264"/>
    </row>
    <row r="548" spans="11:12">
      <c r="K548" s="221"/>
      <c r="L548" s="264"/>
    </row>
    <row r="549" spans="11:12">
      <c r="K549" s="221"/>
      <c r="L549" s="617"/>
    </row>
    <row r="550" spans="11:12">
      <c r="K550" s="221"/>
      <c r="L550" s="617"/>
    </row>
    <row r="551" spans="11:12">
      <c r="K551" s="221"/>
      <c r="L551" s="264"/>
    </row>
    <row r="552" spans="11:12">
      <c r="K552" s="221"/>
      <c r="L552" s="264"/>
    </row>
    <row r="553" spans="11:12">
      <c r="K553" s="221"/>
      <c r="L553" s="264"/>
    </row>
    <row r="554" spans="11:12">
      <c r="K554" s="221"/>
      <c r="L554" s="264"/>
    </row>
    <row r="555" spans="11:12">
      <c r="K555" s="221"/>
      <c r="L555" s="264"/>
    </row>
    <row r="556" spans="11:12">
      <c r="K556" s="221"/>
      <c r="L556" s="264"/>
    </row>
    <row r="557" spans="11:12">
      <c r="K557" s="221"/>
      <c r="L557" s="264"/>
    </row>
    <row r="558" spans="11:12">
      <c r="K558" s="221"/>
      <c r="L558" s="264"/>
    </row>
    <row r="559" spans="11:12">
      <c r="K559" s="221"/>
      <c r="L559" s="264"/>
    </row>
    <row r="560" spans="11:12">
      <c r="K560" s="221"/>
      <c r="L560" s="264"/>
    </row>
    <row r="561" spans="11:12" ht="47.1" customHeight="1">
      <c r="K561" s="221"/>
      <c r="L561" s="264"/>
    </row>
    <row r="562" spans="11:12">
      <c r="K562" s="221"/>
      <c r="L562" s="617"/>
    </row>
    <row r="563" spans="11:12">
      <c r="K563" s="221"/>
      <c r="L563" s="617"/>
    </row>
    <row r="564" spans="11:12">
      <c r="K564" s="221"/>
      <c r="L564" s="617"/>
    </row>
    <row r="565" spans="11:12">
      <c r="K565" s="221"/>
      <c r="L565" s="264"/>
    </row>
    <row r="566" spans="11:12">
      <c r="K566" s="221"/>
      <c r="L566" s="264"/>
    </row>
    <row r="567" spans="11:12">
      <c r="K567" s="221"/>
      <c r="L567" s="264"/>
    </row>
    <row r="568" spans="11:12">
      <c r="K568" s="221"/>
      <c r="L568" s="264"/>
    </row>
    <row r="569" spans="11:12">
      <c r="K569" s="221"/>
      <c r="L569" s="264"/>
    </row>
    <row r="570" spans="11:12">
      <c r="K570" s="221"/>
      <c r="L570" s="264"/>
    </row>
    <row r="571" spans="11:12">
      <c r="K571" s="221"/>
      <c r="L571" s="264"/>
    </row>
    <row r="572" spans="11:12">
      <c r="K572" s="221"/>
      <c r="L572" s="264"/>
    </row>
    <row r="573" spans="11:12" ht="47.1" customHeight="1">
      <c r="K573" s="221"/>
      <c r="L573" s="264"/>
    </row>
    <row r="574" spans="11:12">
      <c r="K574" s="221"/>
      <c r="L574" s="267"/>
    </row>
    <row r="575" spans="11:12">
      <c r="K575" s="221"/>
      <c r="L575" s="617"/>
    </row>
    <row r="576" spans="11:12">
      <c r="K576" s="221"/>
      <c r="L576" s="617"/>
    </row>
    <row r="577" spans="11:12">
      <c r="K577" s="221"/>
      <c r="L577" s="264"/>
    </row>
    <row r="578" spans="11:12">
      <c r="K578" s="221"/>
      <c r="L578" s="264"/>
    </row>
    <row r="579" spans="11:12">
      <c r="K579" s="221"/>
      <c r="L579" s="264"/>
    </row>
    <row r="580" spans="11:12">
      <c r="K580" s="221"/>
      <c r="L580" s="264"/>
    </row>
    <row r="581" spans="11:12">
      <c r="K581" s="221"/>
      <c r="L581" s="264"/>
    </row>
    <row r="582" spans="11:12">
      <c r="K582" s="221"/>
      <c r="L582" s="264"/>
    </row>
    <row r="583" spans="11:12">
      <c r="K583" s="221"/>
      <c r="L583" s="264"/>
    </row>
    <row r="584" spans="11:12">
      <c r="K584" s="221"/>
      <c r="L584" s="264"/>
    </row>
    <row r="585" spans="11:12">
      <c r="K585" s="221"/>
      <c r="L585" s="264"/>
    </row>
    <row r="586" spans="11:12">
      <c r="K586" s="221"/>
      <c r="L586" s="264"/>
    </row>
    <row r="587" spans="11:12" ht="24" customHeight="1">
      <c r="K587" s="221"/>
      <c r="L587" s="264"/>
    </row>
    <row r="588" spans="11:12">
      <c r="K588" s="221"/>
      <c r="L588" s="617"/>
    </row>
    <row r="589" spans="11:12">
      <c r="K589" s="221"/>
      <c r="L589" s="617"/>
    </row>
    <row r="590" spans="11:12">
      <c r="K590" s="221"/>
      <c r="L590" s="617"/>
    </row>
    <row r="591" spans="11:12">
      <c r="L591" s="866"/>
    </row>
    <row r="592" spans="11:12">
      <c r="L592" s="866"/>
    </row>
    <row r="593" spans="12:12">
      <c r="L593" s="616"/>
    </row>
  </sheetData>
  <mergeCells count="182">
    <mergeCell ref="A176:A177"/>
    <mergeCell ref="B176:F177"/>
    <mergeCell ref="G176:J176"/>
    <mergeCell ref="K176:K177"/>
    <mergeCell ref="G177:J177"/>
    <mergeCell ref="L591:L592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A1:J1"/>
    <mergeCell ref="A2:K2"/>
    <mergeCell ref="A8:A9"/>
    <mergeCell ref="B8:C9"/>
    <mergeCell ref="D8:D9"/>
    <mergeCell ref="E8:E9"/>
    <mergeCell ref="F8:G8"/>
    <mergeCell ref="H8:I8"/>
    <mergeCell ref="J8:J9"/>
    <mergeCell ref="K8:K9"/>
  </mergeCells>
  <printOptions horizontalCentered="1"/>
  <pageMargins left="0.39370078740157483" right="0.19685039370078741" top="0.39370078740157483" bottom="0.39370078740157483" header="0.31496062992125984" footer="0.19685039370078741"/>
  <pageSetup paperSize="9" scale="90" orientation="landscape" r:id="rId1"/>
  <headerFooter>
    <oddFooter>&amp;C&amp;"TH SarabunPSK,Regular"&amp;14
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9"/>
  <sheetViews>
    <sheetView view="pageBreakPreview" zoomScale="80" zoomScaleNormal="100" zoomScaleSheetLayoutView="80" workbookViewId="0">
      <pane ySplit="9" topLeftCell="A289" activePane="bottomLeft" state="frozen"/>
      <selection pane="bottomLeft" activeCell="J297" sqref="J297"/>
    </sheetView>
  </sheetViews>
  <sheetFormatPr defaultColWidth="9" defaultRowHeight="21"/>
  <cols>
    <col min="1" max="1" width="7.625" style="172" customWidth="1"/>
    <col min="2" max="2" width="7.5" style="172" customWidth="1"/>
    <col min="3" max="3" width="34.25" style="172" customWidth="1"/>
    <col min="4" max="4" width="8.75" style="172" customWidth="1"/>
    <col min="5" max="5" width="7.625" style="172" customWidth="1"/>
    <col min="6" max="6" width="12.25" style="271" customWidth="1"/>
    <col min="7" max="7" width="14" style="272" customWidth="1"/>
    <col min="8" max="8" width="11.875" style="172" customWidth="1"/>
    <col min="9" max="9" width="14.125" style="272" customWidth="1"/>
    <col min="10" max="10" width="16.125" style="172" customWidth="1"/>
    <col min="11" max="11" width="11.625" style="172" customWidth="1"/>
    <col min="12" max="12" width="1.875" style="172" customWidth="1"/>
    <col min="13" max="13" width="13.625" style="220" customWidth="1"/>
    <col min="14" max="14" width="16.875" style="220" customWidth="1"/>
    <col min="15" max="15" width="11.625" style="212" customWidth="1"/>
    <col min="16" max="16" width="10.625" style="212" customWidth="1"/>
    <col min="17" max="17" width="11.75" style="212" customWidth="1"/>
    <col min="18" max="19" width="10.625" style="212" customWidth="1"/>
    <col min="20" max="20" width="17.125" style="212" customWidth="1"/>
    <col min="21" max="23" width="10.625" style="212" customWidth="1"/>
    <col min="24" max="24" width="19.125" style="212" customWidth="1"/>
    <col min="25" max="25" width="9" style="212"/>
    <col min="26" max="26" width="12.25" style="212" bestFit="1" customWidth="1"/>
    <col min="27" max="27" width="9.875" style="212" bestFit="1" customWidth="1"/>
    <col min="28" max="28" width="12.25" style="172" bestFit="1" customWidth="1"/>
    <col min="29" max="16384" width="9" style="172"/>
  </cols>
  <sheetData>
    <row r="1" spans="1:27">
      <c r="A1" s="929"/>
      <c r="B1" s="929"/>
      <c r="C1" s="929"/>
      <c r="D1" s="929"/>
      <c r="E1" s="929"/>
      <c r="F1" s="929"/>
      <c r="G1" s="929"/>
      <c r="H1" s="929"/>
      <c r="I1" s="929"/>
      <c r="J1" s="929"/>
      <c r="K1" s="34" t="s">
        <v>31</v>
      </c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>
      <c r="A2" s="929" t="s">
        <v>35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</row>
    <row r="3" spans="1:27">
      <c r="A3" s="172" t="s">
        <v>50</v>
      </c>
      <c r="B3" s="172" t="str">
        <f>ปร.6_สรุปราคากลางงานก่อสร้าง!C3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</row>
    <row r="4" spans="1:27">
      <c r="A4" s="167" t="s">
        <v>113</v>
      </c>
      <c r="C4" s="172" t="str">
        <f>ปร.6_สรุปราคากลางงานก่อสร้าง!C5</f>
        <v>โรงงานผลิตยารังสิต องค์การเภสัชกรรม (ธัญบุรี)</v>
      </c>
      <c r="H4" s="501" t="s">
        <v>46</v>
      </c>
      <c r="I4" s="272" t="str">
        <f>ปร.6_สรุปราคากลางงานก่อสร้าง!C7</f>
        <v>01-21-AT00-001</v>
      </c>
      <c r="J4" s="167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7">
      <c r="A5" s="172" t="s">
        <v>383</v>
      </c>
      <c r="B5" s="166"/>
      <c r="C5" s="166"/>
      <c r="D5" s="166"/>
      <c r="E5" s="166"/>
      <c r="F5" s="273"/>
      <c r="G5" s="274"/>
      <c r="H5" s="166"/>
      <c r="I5" s="274"/>
      <c r="J5" s="166"/>
      <c r="K5" s="166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</row>
    <row r="6" spans="1:27">
      <c r="A6" s="175" t="s">
        <v>384</v>
      </c>
      <c r="B6" s="175"/>
      <c r="C6" s="175"/>
      <c r="D6" s="175"/>
      <c r="E6" s="175"/>
      <c r="F6" s="275"/>
      <c r="G6" s="276"/>
      <c r="H6" s="175"/>
      <c r="I6" s="274"/>
      <c r="J6" s="166"/>
      <c r="K6" s="166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</row>
    <row r="7" spans="1:27" ht="21.75" thickBot="1">
      <c r="A7" s="175" t="s">
        <v>782</v>
      </c>
      <c r="B7" s="166"/>
      <c r="C7" s="166"/>
      <c r="D7" s="14"/>
      <c r="E7" s="675" t="s">
        <v>54</v>
      </c>
      <c r="F7" s="20">
        <f>ปร.6_สรุปราคากลางงานก่อสร้าง!B9</f>
        <v>20</v>
      </c>
      <c r="G7" s="731" t="s">
        <v>98</v>
      </c>
      <c r="H7" s="500" t="str">
        <f>ปร.6_สรุปราคากลางงานก่อสร้าง!D9</f>
        <v>มกราคม</v>
      </c>
      <c r="I7" s="277" t="s">
        <v>55</v>
      </c>
      <c r="J7" s="681">
        <f>ปร.6_สรุปราคากลางงานก่อสร้าง!F9</f>
        <v>2565</v>
      </c>
      <c r="K7" s="166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</row>
    <row r="8" spans="1:27">
      <c r="A8" s="934" t="s">
        <v>5</v>
      </c>
      <c r="B8" s="930" t="s">
        <v>0</v>
      </c>
      <c r="C8" s="936"/>
      <c r="D8" s="938" t="s">
        <v>1</v>
      </c>
      <c r="E8" s="938" t="s">
        <v>2</v>
      </c>
      <c r="F8" s="940" t="s">
        <v>6</v>
      </c>
      <c r="G8" s="941"/>
      <c r="H8" s="940" t="s">
        <v>7</v>
      </c>
      <c r="I8" s="941"/>
      <c r="J8" s="930" t="s">
        <v>8</v>
      </c>
      <c r="K8" s="932" t="s">
        <v>4</v>
      </c>
      <c r="L8" s="39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</row>
    <row r="9" spans="1:27" ht="21.75" thickBot="1">
      <c r="A9" s="935"/>
      <c r="B9" s="931"/>
      <c r="C9" s="937"/>
      <c r="D9" s="939"/>
      <c r="E9" s="939"/>
      <c r="F9" s="732" t="s">
        <v>9</v>
      </c>
      <c r="G9" s="733" t="s">
        <v>3</v>
      </c>
      <c r="H9" s="734" t="s">
        <v>9</v>
      </c>
      <c r="I9" s="733" t="s">
        <v>3</v>
      </c>
      <c r="J9" s="931"/>
      <c r="K9" s="933"/>
      <c r="L9" s="39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</row>
    <row r="10" spans="1:27">
      <c r="A10" s="743"/>
      <c r="B10" s="948" t="s">
        <v>112</v>
      </c>
      <c r="C10" s="949"/>
      <c r="D10" s="744"/>
      <c r="E10" s="745"/>
      <c r="F10" s="746"/>
      <c r="G10" s="747"/>
      <c r="H10" s="748"/>
      <c r="I10" s="747"/>
      <c r="J10" s="749"/>
      <c r="K10" s="750"/>
      <c r="L10" s="166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</row>
    <row r="11" spans="1:27" s="212" customFormat="1" ht="24" customHeight="1">
      <c r="A11" s="285">
        <v>1</v>
      </c>
      <c r="B11" s="950" t="s">
        <v>385</v>
      </c>
      <c r="C11" s="951"/>
      <c r="D11" s="286"/>
      <c r="E11" s="182"/>
      <c r="F11" s="287"/>
      <c r="G11" s="288"/>
      <c r="H11" s="289"/>
      <c r="I11" s="288"/>
      <c r="J11" s="290"/>
      <c r="K11" s="291"/>
      <c r="L11" s="220"/>
      <c r="M11" s="211"/>
    </row>
    <row r="12" spans="1:27" s="212" customFormat="1" ht="24" customHeight="1">
      <c r="A12" s="292"/>
      <c r="B12" s="942" t="s">
        <v>386</v>
      </c>
      <c r="C12" s="943"/>
      <c r="D12" s="293"/>
      <c r="E12" s="289"/>
      <c r="F12" s="287"/>
      <c r="G12" s="288"/>
      <c r="H12" s="289"/>
      <c r="I12" s="288"/>
      <c r="J12" s="290"/>
      <c r="K12" s="291"/>
      <c r="L12" s="220"/>
      <c r="M12" s="211"/>
    </row>
    <row r="13" spans="1:27" s="241" customFormat="1" ht="99" customHeight="1">
      <c r="A13" s="505"/>
      <c r="B13" s="956" t="s">
        <v>619</v>
      </c>
      <c r="C13" s="957"/>
      <c r="D13" s="719">
        <v>1</v>
      </c>
      <c r="E13" s="720" t="s">
        <v>105</v>
      </c>
      <c r="F13" s="721">
        <v>695000</v>
      </c>
      <c r="G13" s="508">
        <v>695000</v>
      </c>
      <c r="H13" s="509"/>
      <c r="I13" s="307" t="s">
        <v>389</v>
      </c>
      <c r="J13" s="510">
        <v>695000</v>
      </c>
      <c r="K13" s="511"/>
      <c r="L13" s="660"/>
      <c r="M13" s="722"/>
    </row>
    <row r="14" spans="1:27" s="513" customFormat="1" ht="42.75" customHeight="1">
      <c r="A14" s="505"/>
      <c r="B14" s="952" t="s">
        <v>671</v>
      </c>
      <c r="C14" s="953"/>
      <c r="D14" s="301">
        <v>1</v>
      </c>
      <c r="E14" s="506" t="s">
        <v>387</v>
      </c>
      <c r="F14" s="507">
        <v>41940</v>
      </c>
      <c r="G14" s="508">
        <v>41940</v>
      </c>
      <c r="H14" s="509">
        <v>6840</v>
      </c>
      <c r="I14" s="508">
        <v>6840</v>
      </c>
      <c r="J14" s="510">
        <v>48780</v>
      </c>
      <c r="K14" s="511"/>
      <c r="L14" s="512"/>
      <c r="M14" s="514"/>
    </row>
    <row r="15" spans="1:27" s="513" customFormat="1" ht="24" customHeight="1">
      <c r="A15" s="505"/>
      <c r="B15" s="954" t="s">
        <v>672</v>
      </c>
      <c r="C15" s="955"/>
      <c r="D15" s="294">
        <v>1</v>
      </c>
      <c r="E15" s="295" t="s">
        <v>387</v>
      </c>
      <c r="F15" s="296">
        <v>44783</v>
      </c>
      <c r="G15" s="297">
        <v>44783</v>
      </c>
      <c r="H15" s="298">
        <v>13048</v>
      </c>
      <c r="I15" s="297">
        <v>13048</v>
      </c>
      <c r="J15" s="299">
        <v>57831</v>
      </c>
      <c r="K15" s="291"/>
      <c r="L15" s="512"/>
      <c r="M15" s="514"/>
    </row>
    <row r="16" spans="1:27" s="212" customFormat="1" ht="24" customHeight="1">
      <c r="A16" s="292"/>
      <c r="B16" s="946" t="s">
        <v>388</v>
      </c>
      <c r="C16" s="947"/>
      <c r="D16" s="294">
        <v>1</v>
      </c>
      <c r="E16" s="295" t="s">
        <v>387</v>
      </c>
      <c r="F16" s="296">
        <v>13200</v>
      </c>
      <c r="G16" s="297">
        <v>13200</v>
      </c>
      <c r="H16" s="298">
        <v>990</v>
      </c>
      <c r="I16" s="297">
        <v>990</v>
      </c>
      <c r="J16" s="299">
        <v>14190</v>
      </c>
      <c r="K16" s="291"/>
      <c r="L16" s="220"/>
      <c r="M16" s="211"/>
    </row>
    <row r="17" spans="1:13" s="212" customFormat="1" ht="24" customHeight="1">
      <c r="A17" s="292"/>
      <c r="B17" s="942" t="s">
        <v>390</v>
      </c>
      <c r="C17" s="943"/>
      <c r="D17" s="301"/>
      <c r="E17" s="302"/>
      <c r="F17" s="303"/>
      <c r="G17" s="297"/>
      <c r="H17" s="302"/>
      <c r="I17" s="297"/>
      <c r="J17" s="299"/>
      <c r="K17" s="291"/>
      <c r="L17" s="220"/>
      <c r="M17" s="211"/>
    </row>
    <row r="18" spans="1:13" s="212" customFormat="1" ht="24" customHeight="1">
      <c r="A18" s="505"/>
      <c r="B18" s="944" t="s">
        <v>625</v>
      </c>
      <c r="C18" s="945" t="s">
        <v>391</v>
      </c>
      <c r="D18" s="301">
        <v>45</v>
      </c>
      <c r="E18" s="506" t="s">
        <v>392</v>
      </c>
      <c r="F18" s="507">
        <v>95</v>
      </c>
      <c r="G18" s="508">
        <v>4275</v>
      </c>
      <c r="H18" s="509">
        <v>55</v>
      </c>
      <c r="I18" s="508">
        <v>2475</v>
      </c>
      <c r="J18" s="510">
        <v>6750</v>
      </c>
      <c r="K18" s="511"/>
      <c r="L18" s="220"/>
      <c r="M18" s="211"/>
    </row>
    <row r="19" spans="1:13" s="212" customFormat="1" ht="24" customHeight="1">
      <c r="A19" s="505"/>
      <c r="B19" s="944" t="s">
        <v>673</v>
      </c>
      <c r="C19" s="945" t="s">
        <v>391</v>
      </c>
      <c r="D19" s="301">
        <v>10</v>
      </c>
      <c r="E19" s="506" t="s">
        <v>392</v>
      </c>
      <c r="F19" s="507">
        <v>306</v>
      </c>
      <c r="G19" s="508">
        <v>3060</v>
      </c>
      <c r="H19" s="509">
        <v>45</v>
      </c>
      <c r="I19" s="508">
        <v>450</v>
      </c>
      <c r="J19" s="510">
        <v>3510</v>
      </c>
      <c r="K19" s="511"/>
      <c r="L19" s="220"/>
      <c r="M19" s="211"/>
    </row>
    <row r="20" spans="1:13" s="212" customFormat="1" ht="24" customHeight="1">
      <c r="A20" s="292"/>
      <c r="B20" s="946" t="s">
        <v>393</v>
      </c>
      <c r="C20" s="947" t="s">
        <v>394</v>
      </c>
      <c r="D20" s="294">
        <v>4</v>
      </c>
      <c r="E20" s="295" t="s">
        <v>392</v>
      </c>
      <c r="F20" s="296">
        <v>749</v>
      </c>
      <c r="G20" s="297">
        <v>2996</v>
      </c>
      <c r="H20" s="304">
        <v>105</v>
      </c>
      <c r="I20" s="297">
        <v>420</v>
      </c>
      <c r="J20" s="299">
        <v>3416</v>
      </c>
      <c r="K20" s="291"/>
      <c r="L20" s="220"/>
      <c r="M20" s="211"/>
    </row>
    <row r="21" spans="1:13" s="212" customFormat="1" ht="24" customHeight="1">
      <c r="A21" s="292"/>
      <c r="B21" s="946" t="s">
        <v>396</v>
      </c>
      <c r="C21" s="947" t="s">
        <v>397</v>
      </c>
      <c r="D21" s="305">
        <v>1</v>
      </c>
      <c r="E21" s="295" t="s">
        <v>387</v>
      </c>
      <c r="F21" s="306">
        <v>40262</v>
      </c>
      <c r="G21" s="307">
        <v>40262</v>
      </c>
      <c r="H21" s="306">
        <v>1211</v>
      </c>
      <c r="I21" s="281">
        <v>1211</v>
      </c>
      <c r="J21" s="308">
        <v>41473</v>
      </c>
      <c r="K21" s="309"/>
      <c r="L21" s="220"/>
      <c r="M21" s="211"/>
    </row>
    <row r="22" spans="1:13" s="212" customFormat="1" ht="24" customHeight="1">
      <c r="A22" s="310"/>
      <c r="B22" s="964" t="s">
        <v>102</v>
      </c>
      <c r="C22" s="964"/>
      <c r="D22" s="311"/>
      <c r="E22" s="312"/>
      <c r="F22" s="313"/>
      <c r="G22" s="314">
        <v>845516</v>
      </c>
      <c r="H22" s="315"/>
      <c r="I22" s="314">
        <v>25434</v>
      </c>
      <c r="J22" s="316">
        <v>0</v>
      </c>
      <c r="K22" s="317"/>
      <c r="L22" s="220"/>
      <c r="M22" s="211"/>
    </row>
    <row r="23" spans="1:13" s="212" customFormat="1" ht="24" customHeight="1">
      <c r="A23" s="318">
        <v>2</v>
      </c>
      <c r="B23" s="965" t="s">
        <v>398</v>
      </c>
      <c r="C23" s="965" t="s">
        <v>399</v>
      </c>
      <c r="D23" s="678"/>
      <c r="E23" s="678"/>
      <c r="F23" s="319"/>
      <c r="G23" s="320"/>
      <c r="H23" s="678"/>
      <c r="I23" s="320"/>
      <c r="J23" s="321"/>
      <c r="K23" s="322"/>
      <c r="L23" s="220"/>
      <c r="M23" s="211"/>
    </row>
    <row r="24" spans="1:13" s="212" customFormat="1" ht="24" customHeight="1">
      <c r="A24" s="318"/>
      <c r="B24" s="962" t="s">
        <v>618</v>
      </c>
      <c r="C24" s="963"/>
      <c r="D24" s="678"/>
      <c r="E24" s="678"/>
      <c r="F24" s="319"/>
      <c r="G24" s="320"/>
      <c r="H24" s="678"/>
      <c r="I24" s="320"/>
      <c r="J24" s="321"/>
      <c r="K24" s="322"/>
      <c r="L24" s="220"/>
      <c r="M24" s="211"/>
    </row>
    <row r="25" spans="1:13" s="212" customFormat="1" ht="111" customHeight="1">
      <c r="A25" s="318"/>
      <c r="B25" s="958" t="s">
        <v>620</v>
      </c>
      <c r="C25" s="947"/>
      <c r="D25" s="324">
        <v>1</v>
      </c>
      <c r="E25" s="324" t="s">
        <v>105</v>
      </c>
      <c r="F25" s="325">
        <v>348206</v>
      </c>
      <c r="G25" s="307">
        <v>481664</v>
      </c>
      <c r="H25" s="326">
        <v>2475</v>
      </c>
      <c r="I25" s="307">
        <v>2475</v>
      </c>
      <c r="J25" s="327">
        <v>484139</v>
      </c>
      <c r="K25" s="322"/>
      <c r="L25" s="220"/>
      <c r="M25" s="211"/>
    </row>
    <row r="26" spans="1:13" s="212" customFormat="1" ht="91.5" customHeight="1">
      <c r="A26" s="323"/>
      <c r="B26" s="966" t="s">
        <v>647</v>
      </c>
      <c r="C26" s="960" t="s">
        <v>404</v>
      </c>
      <c r="D26" s="324">
        <v>1</v>
      </c>
      <c r="E26" s="324" t="s">
        <v>105</v>
      </c>
      <c r="F26" s="325">
        <v>71440</v>
      </c>
      <c r="G26" s="307">
        <v>128762</v>
      </c>
      <c r="H26" s="326"/>
      <c r="I26" s="307" t="s">
        <v>389</v>
      </c>
      <c r="J26" s="327">
        <v>128762</v>
      </c>
      <c r="K26" s="322"/>
      <c r="L26" s="220"/>
      <c r="M26" s="211"/>
    </row>
    <row r="27" spans="1:13" s="212" customFormat="1" ht="24" customHeight="1">
      <c r="A27" s="332"/>
      <c r="B27" s="958" t="s">
        <v>402</v>
      </c>
      <c r="C27" s="959"/>
      <c r="D27" s="333">
        <v>1</v>
      </c>
      <c r="E27" s="333" t="s">
        <v>105</v>
      </c>
      <c r="F27" s="334">
        <v>18400</v>
      </c>
      <c r="G27" s="300">
        <v>38102</v>
      </c>
      <c r="H27" s="335"/>
      <c r="I27" s="300" t="s">
        <v>389</v>
      </c>
      <c r="J27" s="336">
        <v>38102</v>
      </c>
      <c r="K27" s="337"/>
      <c r="L27" s="220"/>
      <c r="M27" s="211"/>
    </row>
    <row r="28" spans="1:13" s="212" customFormat="1" ht="24" customHeight="1">
      <c r="A28" s="332"/>
      <c r="B28" s="958" t="s">
        <v>403</v>
      </c>
      <c r="C28" s="959"/>
      <c r="D28" s="333">
        <v>1</v>
      </c>
      <c r="E28" s="333" t="s">
        <v>105</v>
      </c>
      <c r="F28" s="334">
        <v>4855</v>
      </c>
      <c r="G28" s="300">
        <v>6000</v>
      </c>
      <c r="H28" s="335"/>
      <c r="I28" s="300" t="s">
        <v>389</v>
      </c>
      <c r="J28" s="336">
        <v>6000</v>
      </c>
      <c r="K28" s="337"/>
      <c r="L28" s="220"/>
      <c r="M28" s="211"/>
    </row>
    <row r="29" spans="1:13" s="330" customFormat="1" ht="24" customHeight="1">
      <c r="A29" s="323"/>
      <c r="B29" s="960" t="s">
        <v>615</v>
      </c>
      <c r="C29" s="960" t="s">
        <v>404</v>
      </c>
      <c r="D29" s="324">
        <v>1</v>
      </c>
      <c r="E29" s="324" t="s">
        <v>105</v>
      </c>
      <c r="F29" s="325">
        <v>30600</v>
      </c>
      <c r="G29" s="307">
        <v>35640</v>
      </c>
      <c r="H29" s="326"/>
      <c r="I29" s="307" t="s">
        <v>389</v>
      </c>
      <c r="J29" s="327">
        <v>35640</v>
      </c>
      <c r="K29" s="328"/>
      <c r="L29" s="329"/>
      <c r="M29" s="331"/>
    </row>
    <row r="30" spans="1:13" s="330" customFormat="1" ht="24" customHeight="1">
      <c r="A30" s="323"/>
      <c r="B30" s="960" t="s">
        <v>616</v>
      </c>
      <c r="C30" s="960" t="s">
        <v>404</v>
      </c>
      <c r="D30" s="324">
        <v>1</v>
      </c>
      <c r="E30" s="324" t="s">
        <v>105</v>
      </c>
      <c r="F30" s="325">
        <v>30600</v>
      </c>
      <c r="G30" s="307">
        <v>35640</v>
      </c>
      <c r="H30" s="326"/>
      <c r="I30" s="307" t="s">
        <v>389</v>
      </c>
      <c r="J30" s="327">
        <v>35640</v>
      </c>
      <c r="K30" s="328"/>
      <c r="L30" s="329"/>
      <c r="M30" s="331"/>
    </row>
    <row r="31" spans="1:13" s="212" customFormat="1" ht="24" customHeight="1">
      <c r="A31" s="332"/>
      <c r="B31" s="961" t="s">
        <v>617</v>
      </c>
      <c r="C31" s="961" t="s">
        <v>404</v>
      </c>
      <c r="D31" s="333">
        <v>1</v>
      </c>
      <c r="E31" s="333" t="s">
        <v>105</v>
      </c>
      <c r="F31" s="334">
        <v>3648</v>
      </c>
      <c r="G31" s="300">
        <v>4190</v>
      </c>
      <c r="H31" s="335"/>
      <c r="I31" s="300" t="s">
        <v>389</v>
      </c>
      <c r="J31" s="336">
        <v>4190</v>
      </c>
      <c r="K31" s="337"/>
      <c r="L31" s="220"/>
      <c r="M31" s="211"/>
    </row>
    <row r="32" spans="1:13" s="212" customFormat="1" ht="24" customHeight="1">
      <c r="A32" s="318"/>
      <c r="B32" s="962" t="s">
        <v>400</v>
      </c>
      <c r="C32" s="963"/>
      <c r="D32" s="678"/>
      <c r="E32" s="678"/>
      <c r="F32" s="319"/>
      <c r="G32" s="320"/>
      <c r="H32" s="678"/>
      <c r="I32" s="320"/>
      <c r="J32" s="321"/>
      <c r="K32" s="322"/>
      <c r="L32" s="220"/>
      <c r="M32" s="211"/>
    </row>
    <row r="33" spans="1:13" s="330" customFormat="1" ht="96" customHeight="1">
      <c r="A33" s="323"/>
      <c r="B33" s="969" t="s">
        <v>401</v>
      </c>
      <c r="C33" s="969"/>
      <c r="D33" s="324">
        <v>1</v>
      </c>
      <c r="E33" s="324" t="s">
        <v>105</v>
      </c>
      <c r="F33" s="325">
        <v>422428</v>
      </c>
      <c r="G33" s="307">
        <v>422428</v>
      </c>
      <c r="H33" s="326">
        <v>2475</v>
      </c>
      <c r="I33" s="307">
        <v>2475</v>
      </c>
      <c r="J33" s="327">
        <v>424903</v>
      </c>
      <c r="K33" s="328"/>
      <c r="L33" s="329"/>
      <c r="M33" s="331"/>
    </row>
    <row r="34" spans="1:13" s="212" customFormat="1" ht="24" customHeight="1">
      <c r="A34" s="332"/>
      <c r="B34" s="958" t="s">
        <v>402</v>
      </c>
      <c r="C34" s="959"/>
      <c r="D34" s="333">
        <v>1</v>
      </c>
      <c r="E34" s="333" t="s">
        <v>105</v>
      </c>
      <c r="F34" s="334">
        <v>38102</v>
      </c>
      <c r="G34" s="300">
        <v>38102</v>
      </c>
      <c r="H34" s="335"/>
      <c r="I34" s="300" t="s">
        <v>389</v>
      </c>
      <c r="J34" s="336">
        <v>38102</v>
      </c>
      <c r="K34" s="337"/>
      <c r="L34" s="220"/>
      <c r="M34" s="211"/>
    </row>
    <row r="35" spans="1:13" s="212" customFormat="1" ht="24" customHeight="1">
      <c r="A35" s="332"/>
      <c r="B35" s="958" t="s">
        <v>403</v>
      </c>
      <c r="C35" s="959"/>
      <c r="D35" s="333">
        <v>1</v>
      </c>
      <c r="E35" s="333" t="s">
        <v>105</v>
      </c>
      <c r="F35" s="334">
        <v>6000</v>
      </c>
      <c r="G35" s="300">
        <v>6000</v>
      </c>
      <c r="H35" s="335"/>
      <c r="I35" s="300" t="s">
        <v>389</v>
      </c>
      <c r="J35" s="336">
        <v>6000</v>
      </c>
      <c r="K35" s="337"/>
      <c r="L35" s="220"/>
      <c r="M35" s="211"/>
    </row>
    <row r="36" spans="1:13" s="330" customFormat="1" ht="72" customHeight="1">
      <c r="A36" s="323"/>
      <c r="B36" s="966" t="s">
        <v>648</v>
      </c>
      <c r="C36" s="960" t="s">
        <v>404</v>
      </c>
      <c r="D36" s="324">
        <v>1</v>
      </c>
      <c r="E36" s="324" t="s">
        <v>105</v>
      </c>
      <c r="F36" s="325">
        <v>46396</v>
      </c>
      <c r="G36" s="307">
        <v>46396</v>
      </c>
      <c r="H36" s="326"/>
      <c r="I36" s="307" t="s">
        <v>389</v>
      </c>
      <c r="J36" s="327">
        <v>46396</v>
      </c>
      <c r="K36" s="328"/>
      <c r="L36" s="329"/>
      <c r="M36" s="331"/>
    </row>
    <row r="37" spans="1:13" s="330" customFormat="1" ht="24" customHeight="1">
      <c r="A37" s="323"/>
      <c r="B37" s="960" t="s">
        <v>405</v>
      </c>
      <c r="C37" s="960" t="s">
        <v>404</v>
      </c>
      <c r="D37" s="324">
        <v>1</v>
      </c>
      <c r="E37" s="324" t="s">
        <v>105</v>
      </c>
      <c r="F37" s="325">
        <v>12474</v>
      </c>
      <c r="G37" s="307">
        <v>12474</v>
      </c>
      <c r="H37" s="326"/>
      <c r="I37" s="307" t="s">
        <v>389</v>
      </c>
      <c r="J37" s="327">
        <v>12474</v>
      </c>
      <c r="K37" s="328"/>
      <c r="L37" s="329"/>
      <c r="M37" s="331"/>
    </row>
    <row r="38" spans="1:13" s="330" customFormat="1" ht="24" customHeight="1">
      <c r="A38" s="323"/>
      <c r="B38" s="960" t="s">
        <v>406</v>
      </c>
      <c r="C38" s="960" t="s">
        <v>404</v>
      </c>
      <c r="D38" s="324">
        <v>1</v>
      </c>
      <c r="E38" s="324" t="s">
        <v>105</v>
      </c>
      <c r="F38" s="325">
        <v>12474</v>
      </c>
      <c r="G38" s="307">
        <v>12474</v>
      </c>
      <c r="H38" s="326"/>
      <c r="I38" s="307" t="s">
        <v>389</v>
      </c>
      <c r="J38" s="327">
        <v>12474</v>
      </c>
      <c r="K38" s="328"/>
      <c r="L38" s="329"/>
      <c r="M38" s="331"/>
    </row>
    <row r="39" spans="1:13" s="212" customFormat="1" ht="24" customHeight="1">
      <c r="A39" s="332"/>
      <c r="B39" s="961" t="s">
        <v>407</v>
      </c>
      <c r="C39" s="961" t="s">
        <v>404</v>
      </c>
      <c r="D39" s="333">
        <v>1</v>
      </c>
      <c r="E39" s="333" t="s">
        <v>105</v>
      </c>
      <c r="F39" s="334">
        <v>3002</v>
      </c>
      <c r="G39" s="300">
        <v>3002</v>
      </c>
      <c r="H39" s="335"/>
      <c r="I39" s="300" t="s">
        <v>389</v>
      </c>
      <c r="J39" s="336">
        <v>3002</v>
      </c>
      <c r="K39" s="337"/>
      <c r="L39" s="220"/>
      <c r="M39" s="211"/>
    </row>
    <row r="40" spans="1:13" s="212" customFormat="1" ht="24" customHeight="1">
      <c r="A40" s="332"/>
      <c r="B40" s="967" t="s">
        <v>408</v>
      </c>
      <c r="C40" s="968"/>
      <c r="D40" s="333">
        <v>8</v>
      </c>
      <c r="E40" s="333" t="s">
        <v>105</v>
      </c>
      <c r="F40" s="334">
        <v>1738</v>
      </c>
      <c r="G40" s="300">
        <v>13904</v>
      </c>
      <c r="H40" s="335"/>
      <c r="I40" s="300" t="s">
        <v>389</v>
      </c>
      <c r="J40" s="336">
        <v>13904</v>
      </c>
      <c r="K40" s="337"/>
      <c r="L40" s="220"/>
      <c r="M40" s="211"/>
    </row>
    <row r="41" spans="1:13" s="212" customFormat="1" ht="24" customHeight="1">
      <c r="A41" s="318"/>
      <c r="B41" s="962" t="s">
        <v>649</v>
      </c>
      <c r="C41" s="963"/>
      <c r="D41" s="333"/>
      <c r="E41" s="333"/>
      <c r="F41" s="334"/>
      <c r="G41" s="300"/>
      <c r="H41" s="335"/>
      <c r="I41" s="300"/>
      <c r="J41" s="336"/>
      <c r="K41" s="337"/>
      <c r="L41" s="220"/>
      <c r="M41" s="211"/>
    </row>
    <row r="42" spans="1:13" s="330" customFormat="1" ht="24" customHeight="1">
      <c r="A42" s="338"/>
      <c r="B42" s="969" t="s">
        <v>409</v>
      </c>
      <c r="C42" s="969"/>
      <c r="D42" s="324">
        <v>1</v>
      </c>
      <c r="E42" s="324" t="s">
        <v>105</v>
      </c>
      <c r="F42" s="325">
        <v>6600</v>
      </c>
      <c r="G42" s="307">
        <v>6600</v>
      </c>
      <c r="H42" s="326"/>
      <c r="I42" s="300" t="s">
        <v>389</v>
      </c>
      <c r="J42" s="327">
        <v>6600</v>
      </c>
      <c r="K42" s="328"/>
      <c r="L42" s="329"/>
      <c r="M42" s="331"/>
    </row>
    <row r="43" spans="1:13" s="212" customFormat="1" ht="24" customHeight="1">
      <c r="A43" s="318"/>
      <c r="B43" s="967" t="s">
        <v>410</v>
      </c>
      <c r="C43" s="968"/>
      <c r="D43" s="333">
        <v>4</v>
      </c>
      <c r="E43" s="333" t="s">
        <v>105</v>
      </c>
      <c r="F43" s="334">
        <v>6708</v>
      </c>
      <c r="G43" s="300">
        <v>26832</v>
      </c>
      <c r="H43" s="335"/>
      <c r="I43" s="300" t="s">
        <v>389</v>
      </c>
      <c r="J43" s="336">
        <v>26832</v>
      </c>
      <c r="K43" s="337"/>
      <c r="L43" s="220"/>
      <c r="M43" s="211"/>
    </row>
    <row r="44" spans="1:13" s="330" customFormat="1" ht="24" customHeight="1">
      <c r="A44" s="338"/>
      <c r="B44" s="969" t="s">
        <v>411</v>
      </c>
      <c r="C44" s="969"/>
      <c r="D44" s="324">
        <v>4</v>
      </c>
      <c r="E44" s="324" t="s">
        <v>105</v>
      </c>
      <c r="F44" s="325">
        <v>3990</v>
      </c>
      <c r="G44" s="307">
        <v>15960</v>
      </c>
      <c r="H44" s="326"/>
      <c r="I44" s="307" t="s">
        <v>389</v>
      </c>
      <c r="J44" s="327">
        <v>15960</v>
      </c>
      <c r="K44" s="328"/>
      <c r="L44" s="329"/>
      <c r="M44" s="331"/>
    </row>
    <row r="45" spans="1:13" s="212" customFormat="1" ht="24" customHeight="1">
      <c r="A45" s="318"/>
      <c r="B45" s="962" t="s">
        <v>412</v>
      </c>
      <c r="C45" s="963"/>
      <c r="D45" s="678"/>
      <c r="E45" s="678"/>
      <c r="F45" s="319"/>
      <c r="G45" s="320"/>
      <c r="H45" s="678"/>
      <c r="I45" s="320"/>
      <c r="J45" s="336"/>
      <c r="K45" s="322"/>
      <c r="L45" s="220"/>
      <c r="M45" s="211"/>
    </row>
    <row r="46" spans="1:13" s="330" customFormat="1" ht="83.25" customHeight="1">
      <c r="A46" s="323"/>
      <c r="B46" s="969" t="s">
        <v>413</v>
      </c>
      <c r="C46" s="969"/>
      <c r="D46" s="324">
        <v>1</v>
      </c>
      <c r="E46" s="324" t="s">
        <v>105</v>
      </c>
      <c r="F46" s="325">
        <v>263948</v>
      </c>
      <c r="G46" s="307">
        <v>263948</v>
      </c>
      <c r="H46" s="326">
        <v>2475</v>
      </c>
      <c r="I46" s="307">
        <v>2475</v>
      </c>
      <c r="J46" s="327">
        <v>266423</v>
      </c>
      <c r="K46" s="328"/>
      <c r="L46" s="329"/>
      <c r="M46" s="331"/>
    </row>
    <row r="47" spans="1:13" s="212" customFormat="1" ht="24" customHeight="1">
      <c r="A47" s="332"/>
      <c r="B47" s="958" t="s">
        <v>403</v>
      </c>
      <c r="C47" s="959"/>
      <c r="D47" s="333">
        <v>1</v>
      </c>
      <c r="E47" s="333" t="s">
        <v>105</v>
      </c>
      <c r="F47" s="334">
        <v>6000</v>
      </c>
      <c r="G47" s="300">
        <v>6000</v>
      </c>
      <c r="H47" s="335"/>
      <c r="I47" s="300" t="s">
        <v>389</v>
      </c>
      <c r="J47" s="336">
        <v>6000</v>
      </c>
      <c r="K47" s="337"/>
      <c r="L47" s="220"/>
      <c r="M47" s="211"/>
    </row>
    <row r="48" spans="1:13" s="330" customFormat="1" ht="48" customHeight="1">
      <c r="A48" s="323"/>
      <c r="B48" s="966" t="s">
        <v>414</v>
      </c>
      <c r="C48" s="960" t="s">
        <v>404</v>
      </c>
      <c r="D48" s="324">
        <v>1</v>
      </c>
      <c r="E48" s="324" t="s">
        <v>105</v>
      </c>
      <c r="F48" s="325">
        <v>98700</v>
      </c>
      <c r="G48" s="307">
        <v>98700</v>
      </c>
      <c r="H48" s="326"/>
      <c r="I48" s="307" t="s">
        <v>389</v>
      </c>
      <c r="J48" s="327">
        <v>98700</v>
      </c>
      <c r="K48" s="328"/>
      <c r="L48" s="329"/>
      <c r="M48" s="331"/>
    </row>
    <row r="49" spans="1:13" s="212" customFormat="1" ht="24" customHeight="1">
      <c r="A49" s="332"/>
      <c r="B49" s="961" t="s">
        <v>415</v>
      </c>
      <c r="C49" s="961" t="s">
        <v>404</v>
      </c>
      <c r="D49" s="333">
        <v>1</v>
      </c>
      <c r="E49" s="333" t="s">
        <v>105</v>
      </c>
      <c r="F49" s="334">
        <v>3002</v>
      </c>
      <c r="G49" s="300">
        <v>3002</v>
      </c>
      <c r="H49" s="335"/>
      <c r="I49" s="300" t="s">
        <v>389</v>
      </c>
      <c r="J49" s="336">
        <v>3002</v>
      </c>
      <c r="K49" s="337"/>
      <c r="L49" s="220"/>
      <c r="M49" s="211"/>
    </row>
    <row r="50" spans="1:13" s="212" customFormat="1" ht="24" customHeight="1">
      <c r="A50" s="332"/>
      <c r="B50" s="967" t="s">
        <v>408</v>
      </c>
      <c r="C50" s="968"/>
      <c r="D50" s="333">
        <v>9</v>
      </c>
      <c r="E50" s="333" t="s">
        <v>105</v>
      </c>
      <c r="F50" s="334">
        <v>1738</v>
      </c>
      <c r="G50" s="300">
        <v>15642</v>
      </c>
      <c r="H50" s="335"/>
      <c r="I50" s="300" t="s">
        <v>389</v>
      </c>
      <c r="J50" s="336">
        <v>15642</v>
      </c>
      <c r="K50" s="337"/>
      <c r="L50" s="220"/>
      <c r="M50" s="211"/>
    </row>
    <row r="51" spans="1:13" s="212" customFormat="1" ht="24" customHeight="1">
      <c r="A51" s="318"/>
      <c r="B51" s="962" t="s">
        <v>416</v>
      </c>
      <c r="C51" s="963"/>
      <c r="D51" s="678"/>
      <c r="E51" s="678"/>
      <c r="F51" s="319"/>
      <c r="G51" s="320"/>
      <c r="H51" s="678"/>
      <c r="I51" s="320"/>
      <c r="J51" s="321"/>
      <c r="K51" s="322"/>
      <c r="L51" s="220"/>
      <c r="M51" s="211"/>
    </row>
    <row r="52" spans="1:13" s="212" customFormat="1" ht="63.75" customHeight="1">
      <c r="A52" s="332"/>
      <c r="B52" s="970" t="s">
        <v>417</v>
      </c>
      <c r="C52" s="970"/>
      <c r="D52" s="333">
        <v>1</v>
      </c>
      <c r="E52" s="333" t="s">
        <v>105</v>
      </c>
      <c r="F52" s="334">
        <v>38904</v>
      </c>
      <c r="G52" s="300">
        <v>38904</v>
      </c>
      <c r="H52" s="335">
        <v>990</v>
      </c>
      <c r="I52" s="300">
        <v>990</v>
      </c>
      <c r="J52" s="336">
        <v>39894</v>
      </c>
      <c r="K52" s="337"/>
      <c r="L52" s="220"/>
      <c r="M52" s="211"/>
    </row>
    <row r="53" spans="1:13" s="212" customFormat="1" ht="24" customHeight="1">
      <c r="A53" s="332"/>
      <c r="B53" s="958" t="s">
        <v>403</v>
      </c>
      <c r="C53" s="959"/>
      <c r="D53" s="333">
        <v>1</v>
      </c>
      <c r="E53" s="333" t="s">
        <v>105</v>
      </c>
      <c r="F53" s="334">
        <v>6000</v>
      </c>
      <c r="G53" s="300">
        <v>6000</v>
      </c>
      <c r="H53" s="335"/>
      <c r="I53" s="307" t="s">
        <v>389</v>
      </c>
      <c r="J53" s="336">
        <v>6000</v>
      </c>
      <c r="K53" s="337"/>
      <c r="L53" s="220"/>
      <c r="M53" s="211"/>
    </row>
    <row r="54" spans="1:13" s="212" customFormat="1" ht="24" customHeight="1">
      <c r="A54" s="332"/>
      <c r="B54" s="960" t="s">
        <v>405</v>
      </c>
      <c r="C54" s="960" t="s">
        <v>404</v>
      </c>
      <c r="D54" s="324">
        <v>1</v>
      </c>
      <c r="E54" s="324" t="s">
        <v>105</v>
      </c>
      <c r="F54" s="325">
        <v>12474</v>
      </c>
      <c r="G54" s="307">
        <v>12474</v>
      </c>
      <c r="H54" s="326"/>
      <c r="I54" s="307" t="s">
        <v>389</v>
      </c>
      <c r="J54" s="327">
        <v>12474</v>
      </c>
      <c r="K54" s="337"/>
      <c r="L54" s="220"/>
      <c r="M54" s="211"/>
    </row>
    <row r="55" spans="1:13" s="212" customFormat="1" ht="24" customHeight="1">
      <c r="A55" s="332"/>
      <c r="B55" s="960" t="s">
        <v>415</v>
      </c>
      <c r="C55" s="960" t="s">
        <v>404</v>
      </c>
      <c r="D55" s="324">
        <v>2</v>
      </c>
      <c r="E55" s="324" t="s">
        <v>105</v>
      </c>
      <c r="F55" s="325">
        <v>3002</v>
      </c>
      <c r="G55" s="307">
        <v>6004</v>
      </c>
      <c r="H55" s="326"/>
      <c r="I55" s="307" t="s">
        <v>389</v>
      </c>
      <c r="J55" s="327">
        <v>6004</v>
      </c>
      <c r="K55" s="337"/>
      <c r="L55" s="220"/>
      <c r="M55" s="211"/>
    </row>
    <row r="56" spans="1:13" s="212" customFormat="1" ht="24" customHeight="1">
      <c r="A56" s="318"/>
      <c r="B56" s="967" t="s">
        <v>408</v>
      </c>
      <c r="C56" s="968"/>
      <c r="D56" s="333">
        <v>3</v>
      </c>
      <c r="E56" s="333" t="s">
        <v>105</v>
      </c>
      <c r="F56" s="334">
        <v>1738</v>
      </c>
      <c r="G56" s="300">
        <v>5214</v>
      </c>
      <c r="H56" s="335"/>
      <c r="I56" s="300" t="s">
        <v>389</v>
      </c>
      <c r="J56" s="336">
        <v>5214</v>
      </c>
      <c r="K56" s="337"/>
      <c r="L56" s="220"/>
      <c r="M56" s="211"/>
    </row>
    <row r="57" spans="1:13" s="212" customFormat="1" ht="24" customHeight="1">
      <c r="A57" s="318"/>
      <c r="B57" s="962" t="s">
        <v>418</v>
      </c>
      <c r="C57" s="963"/>
      <c r="D57" s="678"/>
      <c r="E57" s="678"/>
      <c r="F57" s="319"/>
      <c r="G57" s="320"/>
      <c r="H57" s="678"/>
      <c r="I57" s="320"/>
      <c r="J57" s="321"/>
      <c r="K57" s="322"/>
      <c r="L57" s="220"/>
      <c r="M57" s="211"/>
    </row>
    <row r="58" spans="1:13" s="212" customFormat="1" ht="66" customHeight="1">
      <c r="A58" s="332"/>
      <c r="B58" s="970" t="s">
        <v>417</v>
      </c>
      <c r="C58" s="970"/>
      <c r="D58" s="333">
        <v>1</v>
      </c>
      <c r="E58" s="333" t="s">
        <v>105</v>
      </c>
      <c r="F58" s="334">
        <v>30567</v>
      </c>
      <c r="G58" s="300">
        <v>30567</v>
      </c>
      <c r="H58" s="335">
        <v>990</v>
      </c>
      <c r="I58" s="300">
        <v>990</v>
      </c>
      <c r="J58" s="336">
        <v>31557</v>
      </c>
      <c r="K58" s="337"/>
      <c r="L58" s="220"/>
      <c r="M58" s="211"/>
    </row>
    <row r="59" spans="1:13" s="212" customFormat="1" ht="24" customHeight="1">
      <c r="A59" s="332"/>
      <c r="B59" s="958" t="s">
        <v>403</v>
      </c>
      <c r="C59" s="959"/>
      <c r="D59" s="333">
        <v>1</v>
      </c>
      <c r="E59" s="333" t="s">
        <v>105</v>
      </c>
      <c r="F59" s="334">
        <v>6000</v>
      </c>
      <c r="G59" s="300">
        <v>6000</v>
      </c>
      <c r="H59" s="335"/>
      <c r="I59" s="300" t="s">
        <v>389</v>
      </c>
      <c r="J59" s="336">
        <v>6000</v>
      </c>
      <c r="K59" s="337"/>
      <c r="L59" s="220"/>
      <c r="M59" s="211"/>
    </row>
    <row r="60" spans="1:13" s="212" customFormat="1" ht="24" customHeight="1">
      <c r="A60" s="318"/>
      <c r="B60" s="967" t="s">
        <v>408</v>
      </c>
      <c r="C60" s="968"/>
      <c r="D60" s="333">
        <v>6</v>
      </c>
      <c r="E60" s="333" t="s">
        <v>105</v>
      </c>
      <c r="F60" s="334">
        <v>1738</v>
      </c>
      <c r="G60" s="300">
        <v>10428</v>
      </c>
      <c r="H60" s="335"/>
      <c r="I60" s="300" t="s">
        <v>389</v>
      </c>
      <c r="J60" s="336">
        <v>10428</v>
      </c>
      <c r="K60" s="337"/>
      <c r="L60" s="220"/>
      <c r="M60" s="211"/>
    </row>
    <row r="61" spans="1:13" s="212" customFormat="1" ht="24" customHeight="1">
      <c r="A61" s="318"/>
      <c r="B61" s="962" t="s">
        <v>419</v>
      </c>
      <c r="C61" s="963"/>
      <c r="D61" s="678"/>
      <c r="E61" s="678"/>
      <c r="F61" s="319"/>
      <c r="G61" s="320"/>
      <c r="H61" s="678"/>
      <c r="I61" s="320"/>
      <c r="J61" s="336"/>
      <c r="K61" s="322"/>
      <c r="L61" s="220"/>
      <c r="M61" s="211"/>
    </row>
    <row r="62" spans="1:13" s="212" customFormat="1" ht="64.5" customHeight="1">
      <c r="A62" s="332"/>
      <c r="B62" s="970" t="s">
        <v>420</v>
      </c>
      <c r="C62" s="970"/>
      <c r="D62" s="333">
        <v>1</v>
      </c>
      <c r="E62" s="333" t="s">
        <v>105</v>
      </c>
      <c r="F62" s="334">
        <v>30567</v>
      </c>
      <c r="G62" s="300">
        <v>30567</v>
      </c>
      <c r="H62" s="335">
        <v>990</v>
      </c>
      <c r="I62" s="300">
        <v>990</v>
      </c>
      <c r="J62" s="336">
        <v>31557</v>
      </c>
      <c r="K62" s="337"/>
      <c r="L62" s="220"/>
      <c r="M62" s="211"/>
    </row>
    <row r="63" spans="1:13" s="212" customFormat="1" ht="24" customHeight="1">
      <c r="A63" s="332"/>
      <c r="B63" s="958" t="s">
        <v>403</v>
      </c>
      <c r="C63" s="959"/>
      <c r="D63" s="333">
        <v>1</v>
      </c>
      <c r="E63" s="333" t="s">
        <v>105</v>
      </c>
      <c r="F63" s="334">
        <v>6000</v>
      </c>
      <c r="G63" s="300">
        <v>6000</v>
      </c>
      <c r="H63" s="335"/>
      <c r="I63" s="300" t="s">
        <v>389</v>
      </c>
      <c r="J63" s="336">
        <v>6000</v>
      </c>
      <c r="K63" s="337"/>
      <c r="L63" s="220"/>
      <c r="M63" s="211"/>
    </row>
    <row r="64" spans="1:13" s="212" customFormat="1" ht="24" customHeight="1">
      <c r="A64" s="332"/>
      <c r="B64" s="967" t="s">
        <v>408</v>
      </c>
      <c r="C64" s="968"/>
      <c r="D64" s="333">
        <v>6</v>
      </c>
      <c r="E64" s="333" t="s">
        <v>105</v>
      </c>
      <c r="F64" s="334">
        <v>1738</v>
      </c>
      <c r="G64" s="300">
        <v>10428</v>
      </c>
      <c r="H64" s="335"/>
      <c r="I64" s="300" t="s">
        <v>389</v>
      </c>
      <c r="J64" s="336">
        <v>10428</v>
      </c>
      <c r="K64" s="337"/>
      <c r="L64" s="220"/>
      <c r="M64" s="211"/>
    </row>
    <row r="65" spans="1:13" s="212" customFormat="1" ht="24" customHeight="1">
      <c r="A65" s="318"/>
      <c r="B65" s="962" t="s">
        <v>421</v>
      </c>
      <c r="C65" s="963"/>
      <c r="D65" s="678"/>
      <c r="E65" s="678"/>
      <c r="F65" s="319"/>
      <c r="G65" s="320"/>
      <c r="H65" s="678"/>
      <c r="I65" s="320"/>
      <c r="J65" s="336"/>
      <c r="K65" s="322"/>
      <c r="L65" s="220"/>
      <c r="M65" s="211"/>
    </row>
    <row r="66" spans="1:13" s="212" customFormat="1" ht="64.5" customHeight="1">
      <c r="A66" s="332"/>
      <c r="B66" s="970" t="s">
        <v>422</v>
      </c>
      <c r="C66" s="970"/>
      <c r="D66" s="333">
        <v>1</v>
      </c>
      <c r="E66" s="333" t="s">
        <v>105</v>
      </c>
      <c r="F66" s="334">
        <v>19761</v>
      </c>
      <c r="G66" s="300">
        <v>19761</v>
      </c>
      <c r="H66" s="335">
        <v>990</v>
      </c>
      <c r="I66" s="300">
        <v>990</v>
      </c>
      <c r="J66" s="336">
        <v>20751</v>
      </c>
      <c r="K66" s="337"/>
      <c r="L66" s="220"/>
      <c r="M66" s="211"/>
    </row>
    <row r="67" spans="1:13" s="212" customFormat="1" ht="24" customHeight="1">
      <c r="A67" s="332"/>
      <c r="B67" s="967" t="s">
        <v>408</v>
      </c>
      <c r="C67" s="968"/>
      <c r="D67" s="333">
        <v>1</v>
      </c>
      <c r="E67" s="333" t="s">
        <v>105</v>
      </c>
      <c r="F67" s="334">
        <v>1738</v>
      </c>
      <c r="G67" s="300">
        <v>1738</v>
      </c>
      <c r="H67" s="335"/>
      <c r="I67" s="300" t="s">
        <v>389</v>
      </c>
      <c r="J67" s="336">
        <v>1738</v>
      </c>
      <c r="K67" s="337"/>
      <c r="L67" s="220"/>
      <c r="M67" s="211"/>
    </row>
    <row r="68" spans="1:13" s="212" customFormat="1" ht="24" customHeight="1">
      <c r="A68" s="332"/>
      <c r="B68" s="962" t="s">
        <v>423</v>
      </c>
      <c r="C68" s="963"/>
      <c r="D68" s="333"/>
      <c r="E68" s="333"/>
      <c r="F68" s="334"/>
      <c r="G68" s="300"/>
      <c r="H68" s="335"/>
      <c r="I68" s="300"/>
      <c r="J68" s="336"/>
      <c r="K68" s="337"/>
      <c r="L68" s="220"/>
      <c r="M68" s="211"/>
    </row>
    <row r="69" spans="1:13" s="212" customFormat="1" ht="72" customHeight="1">
      <c r="A69" s="332"/>
      <c r="B69" s="970" t="s">
        <v>424</v>
      </c>
      <c r="C69" s="970"/>
      <c r="D69" s="333">
        <v>1</v>
      </c>
      <c r="E69" s="333" t="s">
        <v>105</v>
      </c>
      <c r="F69" s="334">
        <v>26386</v>
      </c>
      <c r="G69" s="300">
        <v>26386</v>
      </c>
      <c r="H69" s="335">
        <v>990</v>
      </c>
      <c r="I69" s="300">
        <v>990</v>
      </c>
      <c r="J69" s="336">
        <v>27376</v>
      </c>
      <c r="K69" s="337"/>
      <c r="L69" s="220"/>
      <c r="M69" s="211"/>
    </row>
    <row r="70" spans="1:13" s="212" customFormat="1" ht="24" customHeight="1">
      <c r="A70" s="332"/>
      <c r="B70" s="967" t="s">
        <v>408</v>
      </c>
      <c r="C70" s="968"/>
      <c r="D70" s="333">
        <v>1</v>
      </c>
      <c r="E70" s="333" t="s">
        <v>105</v>
      </c>
      <c r="F70" s="334">
        <v>1738</v>
      </c>
      <c r="G70" s="300">
        <v>1738</v>
      </c>
      <c r="H70" s="335"/>
      <c r="I70" s="300" t="s">
        <v>389</v>
      </c>
      <c r="J70" s="336">
        <v>1738</v>
      </c>
      <c r="K70" s="337"/>
      <c r="L70" s="220"/>
      <c r="M70" s="211"/>
    </row>
    <row r="71" spans="1:13" s="212" customFormat="1" ht="24" customHeight="1">
      <c r="A71" s="332"/>
      <c r="B71" s="967" t="s">
        <v>425</v>
      </c>
      <c r="C71" s="968"/>
      <c r="D71" s="333">
        <v>3</v>
      </c>
      <c r="E71" s="333" t="s">
        <v>105</v>
      </c>
      <c r="F71" s="334">
        <v>1324</v>
      </c>
      <c r="G71" s="300">
        <v>3972</v>
      </c>
      <c r="H71" s="335"/>
      <c r="I71" s="300" t="s">
        <v>389</v>
      </c>
      <c r="J71" s="336">
        <v>3972</v>
      </c>
      <c r="K71" s="337"/>
      <c r="L71" s="220"/>
      <c r="M71" s="211"/>
    </row>
    <row r="72" spans="1:13" s="212" customFormat="1" ht="24" customHeight="1">
      <c r="A72" s="332"/>
      <c r="B72" s="971" t="s">
        <v>426</v>
      </c>
      <c r="C72" s="972"/>
      <c r="D72" s="333"/>
      <c r="E72" s="333"/>
      <c r="F72" s="334"/>
      <c r="G72" s="300"/>
      <c r="H72" s="335"/>
      <c r="I72" s="300"/>
      <c r="J72" s="336"/>
      <c r="K72" s="337"/>
      <c r="L72" s="220"/>
      <c r="M72" s="211"/>
    </row>
    <row r="73" spans="1:13" s="212" customFormat="1" ht="72" customHeight="1">
      <c r="A73" s="332"/>
      <c r="B73" s="970" t="s">
        <v>427</v>
      </c>
      <c r="C73" s="970"/>
      <c r="D73" s="333">
        <v>1</v>
      </c>
      <c r="E73" s="333" t="s">
        <v>105</v>
      </c>
      <c r="F73" s="334">
        <v>35397</v>
      </c>
      <c r="G73" s="300">
        <v>35397</v>
      </c>
      <c r="H73" s="335">
        <v>990</v>
      </c>
      <c r="I73" s="300">
        <v>990</v>
      </c>
      <c r="J73" s="336">
        <v>36387</v>
      </c>
      <c r="K73" s="337"/>
      <c r="L73" s="220"/>
      <c r="M73" s="211"/>
    </row>
    <row r="74" spans="1:13" s="212" customFormat="1" ht="24" customHeight="1">
      <c r="A74" s="332"/>
      <c r="B74" s="967" t="s">
        <v>408</v>
      </c>
      <c r="C74" s="968"/>
      <c r="D74" s="333">
        <v>2</v>
      </c>
      <c r="E74" s="333" t="s">
        <v>105</v>
      </c>
      <c r="F74" s="334">
        <v>1738</v>
      </c>
      <c r="G74" s="300">
        <v>3476</v>
      </c>
      <c r="H74" s="335"/>
      <c r="I74" s="300" t="s">
        <v>389</v>
      </c>
      <c r="J74" s="336">
        <v>3476</v>
      </c>
      <c r="K74" s="337"/>
      <c r="L74" s="220"/>
      <c r="M74" s="211"/>
    </row>
    <row r="75" spans="1:13" s="212" customFormat="1" ht="24" customHeight="1">
      <c r="A75" s="332"/>
      <c r="B75" s="967" t="s">
        <v>425</v>
      </c>
      <c r="C75" s="968"/>
      <c r="D75" s="333">
        <v>1</v>
      </c>
      <c r="E75" s="333" t="s">
        <v>105</v>
      </c>
      <c r="F75" s="334">
        <v>1324</v>
      </c>
      <c r="G75" s="300">
        <v>1324</v>
      </c>
      <c r="H75" s="335"/>
      <c r="I75" s="300" t="s">
        <v>389</v>
      </c>
      <c r="J75" s="336">
        <v>1324</v>
      </c>
      <c r="K75" s="337"/>
      <c r="L75" s="220"/>
      <c r="M75" s="211"/>
    </row>
    <row r="76" spans="1:13" s="212" customFormat="1" ht="24" customHeight="1">
      <c r="A76" s="318"/>
      <c r="B76" s="962" t="s">
        <v>428</v>
      </c>
      <c r="C76" s="963"/>
      <c r="D76" s="678"/>
      <c r="E76" s="678"/>
      <c r="F76" s="319"/>
      <c r="G76" s="320"/>
      <c r="H76" s="678"/>
      <c r="I76" s="320"/>
      <c r="J76" s="336"/>
      <c r="K76" s="322"/>
      <c r="L76" s="220"/>
      <c r="M76" s="211"/>
    </row>
    <row r="77" spans="1:13" s="212" customFormat="1" ht="72" customHeight="1">
      <c r="A77" s="332"/>
      <c r="B77" s="970" t="s">
        <v>429</v>
      </c>
      <c r="C77" s="970"/>
      <c r="D77" s="333">
        <v>1</v>
      </c>
      <c r="E77" s="333" t="s">
        <v>105</v>
      </c>
      <c r="F77" s="334">
        <v>29906</v>
      </c>
      <c r="G77" s="300">
        <v>29906</v>
      </c>
      <c r="H77" s="335">
        <v>990</v>
      </c>
      <c r="I77" s="300">
        <v>990</v>
      </c>
      <c r="J77" s="336">
        <v>30896</v>
      </c>
      <c r="K77" s="337"/>
      <c r="L77" s="220"/>
      <c r="M77" s="211"/>
    </row>
    <row r="78" spans="1:13" s="212" customFormat="1" ht="24" customHeight="1">
      <c r="A78" s="332"/>
      <c r="B78" s="958" t="s">
        <v>403</v>
      </c>
      <c r="C78" s="959"/>
      <c r="D78" s="333">
        <v>1</v>
      </c>
      <c r="E78" s="333" t="s">
        <v>105</v>
      </c>
      <c r="F78" s="334">
        <v>6000</v>
      </c>
      <c r="G78" s="300">
        <v>6000</v>
      </c>
      <c r="H78" s="335"/>
      <c r="I78" s="300" t="s">
        <v>389</v>
      </c>
      <c r="J78" s="336">
        <v>6000</v>
      </c>
      <c r="K78" s="337"/>
      <c r="L78" s="220"/>
      <c r="M78" s="211"/>
    </row>
    <row r="79" spans="1:13" s="212" customFormat="1" ht="24" customHeight="1">
      <c r="A79" s="332"/>
      <c r="B79" s="967" t="s">
        <v>408</v>
      </c>
      <c r="C79" s="968"/>
      <c r="D79" s="333">
        <v>5</v>
      </c>
      <c r="E79" s="333" t="s">
        <v>105</v>
      </c>
      <c r="F79" s="334">
        <v>1738</v>
      </c>
      <c r="G79" s="300">
        <v>8690</v>
      </c>
      <c r="H79" s="335"/>
      <c r="I79" s="300" t="s">
        <v>389</v>
      </c>
      <c r="J79" s="336">
        <v>8690</v>
      </c>
      <c r="K79" s="337"/>
      <c r="L79" s="220"/>
      <c r="M79" s="211"/>
    </row>
    <row r="80" spans="1:13" s="212" customFormat="1" ht="24" customHeight="1">
      <c r="A80" s="318"/>
      <c r="B80" s="962" t="s">
        <v>430</v>
      </c>
      <c r="C80" s="963"/>
      <c r="D80" s="678"/>
      <c r="E80" s="678"/>
      <c r="F80" s="319"/>
      <c r="G80" s="320"/>
      <c r="H80" s="678"/>
      <c r="I80" s="320"/>
      <c r="J80" s="336"/>
      <c r="K80" s="322"/>
      <c r="L80" s="220"/>
      <c r="M80" s="211"/>
    </row>
    <row r="81" spans="1:13" s="212" customFormat="1" ht="72" customHeight="1">
      <c r="A81" s="332"/>
      <c r="B81" s="970" t="s">
        <v>431</v>
      </c>
      <c r="C81" s="970"/>
      <c r="D81" s="333">
        <v>1</v>
      </c>
      <c r="E81" s="333" t="s">
        <v>105</v>
      </c>
      <c r="F81" s="334">
        <v>29944</v>
      </c>
      <c r="G81" s="300">
        <v>29944</v>
      </c>
      <c r="H81" s="335">
        <v>990</v>
      </c>
      <c r="I81" s="300">
        <v>990</v>
      </c>
      <c r="J81" s="336">
        <v>30934</v>
      </c>
      <c r="K81" s="337"/>
      <c r="L81" s="220"/>
      <c r="M81" s="211"/>
    </row>
    <row r="82" spans="1:13" s="212" customFormat="1" ht="24" customHeight="1">
      <c r="A82" s="332"/>
      <c r="B82" s="958" t="s">
        <v>403</v>
      </c>
      <c r="C82" s="959"/>
      <c r="D82" s="333">
        <v>1</v>
      </c>
      <c r="E82" s="333" t="s">
        <v>105</v>
      </c>
      <c r="F82" s="334">
        <v>6000</v>
      </c>
      <c r="G82" s="300">
        <v>6000</v>
      </c>
      <c r="H82" s="335"/>
      <c r="I82" s="300" t="s">
        <v>389</v>
      </c>
      <c r="J82" s="336">
        <v>6000</v>
      </c>
      <c r="K82" s="337"/>
      <c r="L82" s="220"/>
      <c r="M82" s="211"/>
    </row>
    <row r="83" spans="1:13" s="212" customFormat="1" ht="24" customHeight="1">
      <c r="A83" s="332"/>
      <c r="B83" s="967" t="s">
        <v>408</v>
      </c>
      <c r="C83" s="968"/>
      <c r="D83" s="333">
        <v>3</v>
      </c>
      <c r="E83" s="333" t="s">
        <v>105</v>
      </c>
      <c r="F83" s="334">
        <v>1738</v>
      </c>
      <c r="G83" s="300">
        <v>5214</v>
      </c>
      <c r="H83" s="335"/>
      <c r="I83" s="300" t="s">
        <v>389</v>
      </c>
      <c r="J83" s="336">
        <v>5214</v>
      </c>
      <c r="K83" s="337"/>
      <c r="L83" s="220"/>
      <c r="M83" s="211"/>
    </row>
    <row r="84" spans="1:13" s="212" customFormat="1" ht="24" customHeight="1">
      <c r="A84" s="332"/>
      <c r="B84" s="967" t="s">
        <v>627</v>
      </c>
      <c r="C84" s="968"/>
      <c r="D84" s="333">
        <v>2</v>
      </c>
      <c r="E84" s="333" t="s">
        <v>105</v>
      </c>
      <c r="F84" s="334">
        <v>1324</v>
      </c>
      <c r="G84" s="300">
        <v>2648</v>
      </c>
      <c r="H84" s="335"/>
      <c r="I84" s="300" t="s">
        <v>389</v>
      </c>
      <c r="J84" s="336">
        <v>2648</v>
      </c>
      <c r="K84" s="337"/>
      <c r="L84" s="220"/>
      <c r="M84" s="211"/>
    </row>
    <row r="85" spans="1:13" s="345" customFormat="1" ht="24.75" customHeight="1">
      <c r="A85" s="349"/>
      <c r="B85" s="977" t="s">
        <v>621</v>
      </c>
      <c r="C85" s="978"/>
      <c r="D85" s="340"/>
      <c r="E85" s="341"/>
      <c r="F85" s="340"/>
      <c r="G85" s="342"/>
      <c r="H85" s="340"/>
      <c r="I85" s="342"/>
      <c r="J85" s="343"/>
      <c r="K85" s="384"/>
      <c r="L85" s="344"/>
    </row>
    <row r="86" spans="1:13" s="345" customFormat="1" ht="24.75" customHeight="1">
      <c r="A86" s="349"/>
      <c r="B86" s="975" t="s">
        <v>432</v>
      </c>
      <c r="C86" s="975"/>
      <c r="D86" s="340">
        <v>1</v>
      </c>
      <c r="E86" s="341" t="s">
        <v>105</v>
      </c>
      <c r="F86" s="346">
        <v>12600</v>
      </c>
      <c r="G86" s="342">
        <v>12600</v>
      </c>
      <c r="H86" s="346">
        <v>275</v>
      </c>
      <c r="I86" s="342">
        <v>275</v>
      </c>
      <c r="J86" s="343">
        <v>12875</v>
      </c>
      <c r="K86" s="384"/>
      <c r="L86" s="344"/>
    </row>
    <row r="87" spans="1:13" s="345" customFormat="1" ht="24.75" customHeight="1">
      <c r="A87" s="349"/>
      <c r="B87" s="973" t="s">
        <v>433</v>
      </c>
      <c r="C87" s="974"/>
      <c r="D87" s="340">
        <v>2</v>
      </c>
      <c r="E87" s="341" t="s">
        <v>105</v>
      </c>
      <c r="F87" s="346">
        <v>7630</v>
      </c>
      <c r="G87" s="342">
        <v>15260</v>
      </c>
      <c r="H87" s="346">
        <v>275</v>
      </c>
      <c r="I87" s="342">
        <v>550</v>
      </c>
      <c r="J87" s="343">
        <v>15810</v>
      </c>
      <c r="K87" s="384"/>
      <c r="L87" s="344"/>
    </row>
    <row r="88" spans="1:13" s="345" customFormat="1" ht="24.75" customHeight="1">
      <c r="A88" s="349"/>
      <c r="B88" s="973" t="s">
        <v>628</v>
      </c>
      <c r="C88" s="974"/>
      <c r="D88" s="340">
        <v>7</v>
      </c>
      <c r="E88" s="341" t="s">
        <v>105</v>
      </c>
      <c r="F88" s="346">
        <v>7070</v>
      </c>
      <c r="G88" s="342">
        <v>49490</v>
      </c>
      <c r="H88" s="346">
        <v>275</v>
      </c>
      <c r="I88" s="342">
        <v>1925</v>
      </c>
      <c r="J88" s="343">
        <v>51415</v>
      </c>
      <c r="K88" s="384"/>
      <c r="L88" s="344"/>
    </row>
    <row r="89" spans="1:13" s="345" customFormat="1" ht="24.75" customHeight="1">
      <c r="A89" s="349"/>
      <c r="B89" s="975" t="s">
        <v>434</v>
      </c>
      <c r="C89" s="975"/>
      <c r="D89" s="340">
        <v>6</v>
      </c>
      <c r="E89" s="341" t="s">
        <v>105</v>
      </c>
      <c r="F89" s="346">
        <v>6559</v>
      </c>
      <c r="G89" s="342">
        <v>39354</v>
      </c>
      <c r="H89" s="346">
        <v>275</v>
      </c>
      <c r="I89" s="342">
        <v>1650</v>
      </c>
      <c r="J89" s="343">
        <v>41004</v>
      </c>
      <c r="K89" s="384"/>
      <c r="L89" s="344"/>
    </row>
    <row r="90" spans="1:13" s="345" customFormat="1" ht="48" customHeight="1">
      <c r="A90" s="349"/>
      <c r="B90" s="976" t="s">
        <v>674</v>
      </c>
      <c r="C90" s="975"/>
      <c r="D90" s="340">
        <v>6</v>
      </c>
      <c r="E90" s="341" t="s">
        <v>105</v>
      </c>
      <c r="F90" s="346">
        <v>5378</v>
      </c>
      <c r="G90" s="342">
        <v>32268</v>
      </c>
      <c r="H90" s="346">
        <v>275</v>
      </c>
      <c r="I90" s="342">
        <v>1650</v>
      </c>
      <c r="J90" s="343">
        <v>33918</v>
      </c>
      <c r="K90" s="384"/>
      <c r="L90" s="344"/>
    </row>
    <row r="91" spans="1:13" s="345" customFormat="1" ht="24.75" customHeight="1">
      <c r="A91" s="349"/>
      <c r="B91" s="975" t="s">
        <v>435</v>
      </c>
      <c r="C91" s="975" t="s">
        <v>404</v>
      </c>
      <c r="D91" s="340">
        <v>1</v>
      </c>
      <c r="E91" s="341" t="s">
        <v>105</v>
      </c>
      <c r="F91" s="346">
        <v>8820</v>
      </c>
      <c r="G91" s="342">
        <v>8820</v>
      </c>
      <c r="H91" s="346"/>
      <c r="I91" s="342" t="s">
        <v>389</v>
      </c>
      <c r="J91" s="343">
        <v>8820</v>
      </c>
      <c r="K91" s="384"/>
      <c r="L91" s="344"/>
    </row>
    <row r="92" spans="1:13" s="345" customFormat="1" ht="24.75" customHeight="1">
      <c r="A92" s="349"/>
      <c r="B92" s="975" t="s">
        <v>436</v>
      </c>
      <c r="C92" s="975" t="s">
        <v>404</v>
      </c>
      <c r="D92" s="340">
        <v>2</v>
      </c>
      <c r="E92" s="341" t="s">
        <v>105</v>
      </c>
      <c r="F92" s="346">
        <v>4606</v>
      </c>
      <c r="G92" s="342">
        <v>9212</v>
      </c>
      <c r="H92" s="346"/>
      <c r="I92" s="342" t="s">
        <v>389</v>
      </c>
      <c r="J92" s="343">
        <v>9212</v>
      </c>
      <c r="K92" s="384"/>
      <c r="L92" s="344"/>
    </row>
    <row r="93" spans="1:13" s="345" customFormat="1" ht="24.75" customHeight="1">
      <c r="A93" s="349"/>
      <c r="B93" s="975" t="s">
        <v>437</v>
      </c>
      <c r="C93" s="975" t="s">
        <v>404</v>
      </c>
      <c r="D93" s="340">
        <v>13</v>
      </c>
      <c r="E93" s="341" t="s">
        <v>105</v>
      </c>
      <c r="F93" s="346">
        <v>4382</v>
      </c>
      <c r="G93" s="342">
        <v>56966</v>
      </c>
      <c r="H93" s="346"/>
      <c r="I93" s="342" t="s">
        <v>389</v>
      </c>
      <c r="J93" s="343">
        <v>56966</v>
      </c>
      <c r="K93" s="384"/>
      <c r="L93" s="344"/>
    </row>
    <row r="94" spans="1:13" s="345" customFormat="1" ht="24.75" customHeight="1">
      <c r="A94" s="751"/>
      <c r="B94" s="975" t="s">
        <v>438</v>
      </c>
      <c r="C94" s="975" t="s">
        <v>404</v>
      </c>
      <c r="D94" s="340">
        <v>16</v>
      </c>
      <c r="E94" s="341" t="s">
        <v>105</v>
      </c>
      <c r="F94" s="346">
        <v>1722</v>
      </c>
      <c r="G94" s="342">
        <v>27552</v>
      </c>
      <c r="H94" s="346"/>
      <c r="I94" s="342" t="s">
        <v>389</v>
      </c>
      <c r="J94" s="343">
        <v>27552</v>
      </c>
      <c r="K94" s="752"/>
      <c r="L94" s="344"/>
    </row>
    <row r="95" spans="1:13" s="345" customFormat="1" ht="24.75" customHeight="1">
      <c r="A95" s="751"/>
      <c r="B95" s="973" t="s">
        <v>439</v>
      </c>
      <c r="C95" s="974" t="s">
        <v>404</v>
      </c>
      <c r="D95" s="340">
        <v>181</v>
      </c>
      <c r="E95" s="341" t="s">
        <v>105</v>
      </c>
      <c r="F95" s="346">
        <v>162</v>
      </c>
      <c r="G95" s="342">
        <v>29322</v>
      </c>
      <c r="H95" s="346"/>
      <c r="I95" s="342" t="s">
        <v>389</v>
      </c>
      <c r="J95" s="343">
        <v>29322</v>
      </c>
      <c r="K95" s="752"/>
      <c r="L95" s="344"/>
    </row>
    <row r="96" spans="1:13" s="345" customFormat="1" ht="24.75" customHeight="1">
      <c r="A96" s="751"/>
      <c r="B96" s="973" t="s">
        <v>440</v>
      </c>
      <c r="C96" s="974" t="s">
        <v>404</v>
      </c>
      <c r="D96" s="340">
        <v>10</v>
      </c>
      <c r="E96" s="341" t="s">
        <v>105</v>
      </c>
      <c r="F96" s="346">
        <v>1582</v>
      </c>
      <c r="G96" s="342">
        <v>15820</v>
      </c>
      <c r="H96" s="346"/>
      <c r="I96" s="342" t="s">
        <v>389</v>
      </c>
      <c r="J96" s="343">
        <v>15820</v>
      </c>
      <c r="K96" s="752"/>
      <c r="L96" s="344"/>
    </row>
    <row r="97" spans="1:27" s="345" customFormat="1" ht="24.75" customHeight="1">
      <c r="A97" s="751"/>
      <c r="B97" s="977" t="s">
        <v>622</v>
      </c>
      <c r="C97" s="978"/>
      <c r="D97" s="340"/>
      <c r="E97" s="362"/>
      <c r="F97" s="346"/>
      <c r="G97" s="342"/>
      <c r="H97" s="346"/>
      <c r="I97" s="478"/>
      <c r="J97" s="479"/>
      <c r="K97" s="752"/>
      <c r="L97" s="344"/>
    </row>
    <row r="98" spans="1:27" s="345" customFormat="1" ht="24.75" customHeight="1">
      <c r="A98" s="480"/>
      <c r="B98" s="946" t="s">
        <v>623</v>
      </c>
      <c r="C98" s="947"/>
      <c r="D98" s="481">
        <v>13</v>
      </c>
      <c r="E98" s="333" t="s">
        <v>105</v>
      </c>
      <c r="F98" s="304">
        <v>7350</v>
      </c>
      <c r="G98" s="482">
        <v>95550</v>
      </c>
      <c r="H98" s="483">
        <v>275</v>
      </c>
      <c r="I98" s="484">
        <v>3575</v>
      </c>
      <c r="J98" s="336">
        <v>99125</v>
      </c>
      <c r="K98" s="752"/>
      <c r="L98" s="344"/>
    </row>
    <row r="99" spans="1:27" s="345" customFormat="1" ht="24.75" customHeight="1">
      <c r="A99" s="480"/>
      <c r="B99" s="946" t="s">
        <v>624</v>
      </c>
      <c r="C99" s="947"/>
      <c r="D99" s="481">
        <v>5</v>
      </c>
      <c r="E99" s="333" t="s">
        <v>105</v>
      </c>
      <c r="F99" s="304">
        <v>3255</v>
      </c>
      <c r="G99" s="482">
        <v>16275</v>
      </c>
      <c r="H99" s="483">
        <v>275</v>
      </c>
      <c r="I99" s="484">
        <v>1375</v>
      </c>
      <c r="J99" s="336">
        <v>17650</v>
      </c>
      <c r="K99" s="752"/>
      <c r="L99" s="344"/>
    </row>
    <row r="100" spans="1:27" s="212" customFormat="1" ht="24.75" customHeight="1">
      <c r="A100" s="347"/>
      <c r="B100" s="961" t="s">
        <v>396</v>
      </c>
      <c r="C100" s="961" t="s">
        <v>397</v>
      </c>
      <c r="D100" s="305">
        <v>1</v>
      </c>
      <c r="E100" s="295" t="s">
        <v>387</v>
      </c>
      <c r="F100" s="306">
        <v>23629</v>
      </c>
      <c r="G100" s="307">
        <v>23629</v>
      </c>
      <c r="H100" s="306">
        <v>213</v>
      </c>
      <c r="I100" s="281">
        <v>213</v>
      </c>
      <c r="J100" s="308">
        <v>23842</v>
      </c>
      <c r="K100" s="309"/>
      <c r="L100" s="220"/>
      <c r="M100" s="211"/>
    </row>
    <row r="101" spans="1:27">
      <c r="A101" s="310"/>
      <c r="B101" s="964" t="s">
        <v>441</v>
      </c>
      <c r="C101" s="964"/>
      <c r="D101" s="311"/>
      <c r="E101" s="312"/>
      <c r="F101" s="313"/>
      <c r="G101" s="314">
        <v>2498360</v>
      </c>
      <c r="H101" s="315"/>
      <c r="I101" s="314">
        <v>26558</v>
      </c>
      <c r="J101" s="348">
        <v>2524918</v>
      </c>
      <c r="K101" s="317"/>
      <c r="L101" s="166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</row>
    <row r="102" spans="1:27" s="358" customFormat="1" ht="24" customHeight="1">
      <c r="A102" s="349">
        <v>3</v>
      </c>
      <c r="B102" s="979" t="s">
        <v>442</v>
      </c>
      <c r="C102" s="979" t="s">
        <v>443</v>
      </c>
      <c r="D102" s="350"/>
      <c r="E102" s="351"/>
      <c r="F102" s="352"/>
      <c r="G102" s="353"/>
      <c r="H102" s="354"/>
      <c r="I102" s="353"/>
      <c r="J102" s="355"/>
      <c r="K102" s="356"/>
      <c r="L102" s="357"/>
      <c r="M102" s="359"/>
    </row>
    <row r="103" spans="1:27" s="358" customFormat="1" ht="66" customHeight="1">
      <c r="A103" s="360"/>
      <c r="B103" s="980" t="s">
        <v>444</v>
      </c>
      <c r="C103" s="981" t="s">
        <v>445</v>
      </c>
      <c r="D103" s="361">
        <v>35</v>
      </c>
      <c r="E103" s="362" t="s">
        <v>105</v>
      </c>
      <c r="F103" s="363">
        <v>1170</v>
      </c>
      <c r="G103" s="364">
        <v>40950</v>
      </c>
      <c r="H103" s="365">
        <v>115</v>
      </c>
      <c r="I103" s="364">
        <v>4025</v>
      </c>
      <c r="J103" s="366">
        <v>44975</v>
      </c>
      <c r="K103" s="367"/>
      <c r="L103" s="357"/>
      <c r="M103" s="359"/>
    </row>
    <row r="104" spans="1:27" s="358" customFormat="1" ht="24" customHeight="1">
      <c r="A104" s="360"/>
      <c r="B104" s="975" t="s">
        <v>446</v>
      </c>
      <c r="C104" s="975" t="s">
        <v>391</v>
      </c>
      <c r="D104" s="368">
        <v>638</v>
      </c>
      <c r="E104" s="341" t="s">
        <v>392</v>
      </c>
      <c r="F104" s="369">
        <v>75</v>
      </c>
      <c r="G104" s="364">
        <v>47850</v>
      </c>
      <c r="H104" s="346">
        <v>40</v>
      </c>
      <c r="I104" s="364">
        <v>25520</v>
      </c>
      <c r="J104" s="366">
        <v>73370</v>
      </c>
      <c r="K104" s="367"/>
      <c r="L104" s="357"/>
      <c r="M104" s="359"/>
    </row>
    <row r="105" spans="1:27" s="358" customFormat="1" ht="24" customHeight="1">
      <c r="A105" s="360"/>
      <c r="B105" s="973" t="s">
        <v>447</v>
      </c>
      <c r="C105" s="974"/>
      <c r="D105" s="368">
        <v>400</v>
      </c>
      <c r="E105" s="341" t="s">
        <v>392</v>
      </c>
      <c r="F105" s="369">
        <v>111</v>
      </c>
      <c r="G105" s="364">
        <v>44400</v>
      </c>
      <c r="H105" s="346">
        <v>40</v>
      </c>
      <c r="I105" s="364">
        <v>16000</v>
      </c>
      <c r="J105" s="366">
        <v>60400</v>
      </c>
      <c r="K105" s="367"/>
      <c r="L105" s="357"/>
      <c r="M105" s="359"/>
    </row>
    <row r="106" spans="1:27" s="358" customFormat="1" ht="24" customHeight="1">
      <c r="A106" s="360"/>
      <c r="B106" s="973" t="s">
        <v>448</v>
      </c>
      <c r="C106" s="974"/>
      <c r="D106" s="361">
        <v>7</v>
      </c>
      <c r="E106" s="362" t="s">
        <v>105</v>
      </c>
      <c r="F106" s="363">
        <v>600</v>
      </c>
      <c r="G106" s="364">
        <v>4200</v>
      </c>
      <c r="H106" s="365">
        <v>115</v>
      </c>
      <c r="I106" s="364">
        <v>805</v>
      </c>
      <c r="J106" s="366">
        <v>5005</v>
      </c>
      <c r="K106" s="367"/>
      <c r="L106" s="357"/>
      <c r="M106" s="359"/>
    </row>
    <row r="107" spans="1:27" s="358" customFormat="1" ht="24" customHeight="1">
      <c r="A107" s="360"/>
      <c r="B107" s="973" t="s">
        <v>449</v>
      </c>
      <c r="C107" s="974"/>
      <c r="D107" s="370">
        <v>50</v>
      </c>
      <c r="E107" s="341" t="s">
        <v>392</v>
      </c>
      <c r="F107" s="369">
        <v>393</v>
      </c>
      <c r="G107" s="364">
        <v>19650</v>
      </c>
      <c r="H107" s="346">
        <v>40</v>
      </c>
      <c r="I107" s="364">
        <v>2000</v>
      </c>
      <c r="J107" s="366">
        <v>21650</v>
      </c>
      <c r="K107" s="367"/>
      <c r="L107" s="357"/>
      <c r="M107" s="359"/>
    </row>
    <row r="108" spans="1:27" s="358" customFormat="1" ht="24" customHeight="1">
      <c r="A108" s="515"/>
      <c r="B108" s="983" t="s">
        <v>450</v>
      </c>
      <c r="C108" s="984"/>
      <c r="D108" s="516">
        <v>2</v>
      </c>
      <c r="E108" s="517" t="s">
        <v>105</v>
      </c>
      <c r="F108" s="518">
        <v>1875</v>
      </c>
      <c r="G108" s="519">
        <v>3750</v>
      </c>
      <c r="H108" s="520">
        <v>115</v>
      </c>
      <c r="I108" s="519">
        <v>230</v>
      </c>
      <c r="J108" s="521">
        <v>3980</v>
      </c>
      <c r="K108" s="522"/>
      <c r="L108" s="357"/>
      <c r="M108" s="359"/>
    </row>
    <row r="109" spans="1:27" s="358" customFormat="1" ht="24" customHeight="1">
      <c r="A109" s="523"/>
      <c r="B109" s="944" t="s">
        <v>675</v>
      </c>
      <c r="C109" s="945"/>
      <c r="D109" s="524">
        <v>4</v>
      </c>
      <c r="E109" s="524" t="s">
        <v>392</v>
      </c>
      <c r="F109" s="525">
        <v>457</v>
      </c>
      <c r="G109" s="307">
        <v>1828</v>
      </c>
      <c r="H109" s="526">
        <v>60</v>
      </c>
      <c r="I109" s="307">
        <v>240</v>
      </c>
      <c r="J109" s="527">
        <v>2068</v>
      </c>
      <c r="K109" s="528"/>
      <c r="L109" s="357"/>
      <c r="M109" s="359"/>
    </row>
    <row r="110" spans="1:27" s="358" customFormat="1" ht="24" customHeight="1">
      <c r="A110" s="523"/>
      <c r="B110" s="944" t="s">
        <v>676</v>
      </c>
      <c r="C110" s="945"/>
      <c r="D110" s="524">
        <v>10</v>
      </c>
      <c r="E110" s="524" t="s">
        <v>392</v>
      </c>
      <c r="F110" s="525">
        <v>457</v>
      </c>
      <c r="G110" s="307">
        <v>4570</v>
      </c>
      <c r="H110" s="526">
        <v>60</v>
      </c>
      <c r="I110" s="307">
        <v>600</v>
      </c>
      <c r="J110" s="527">
        <v>5170</v>
      </c>
      <c r="K110" s="528"/>
      <c r="L110" s="357"/>
      <c r="M110" s="359"/>
    </row>
    <row r="111" spans="1:27" s="358" customFormat="1" ht="24" customHeight="1">
      <c r="A111" s="523"/>
      <c r="B111" s="944" t="s">
        <v>677</v>
      </c>
      <c r="C111" s="945"/>
      <c r="D111" s="524">
        <v>3</v>
      </c>
      <c r="E111" s="517" t="s">
        <v>105</v>
      </c>
      <c r="F111" s="518">
        <v>776</v>
      </c>
      <c r="G111" s="519">
        <v>2328</v>
      </c>
      <c r="H111" s="520">
        <v>115</v>
      </c>
      <c r="I111" s="519">
        <v>345</v>
      </c>
      <c r="J111" s="521">
        <v>2673</v>
      </c>
      <c r="K111" s="528"/>
      <c r="L111" s="357"/>
      <c r="M111" s="359"/>
    </row>
    <row r="112" spans="1:27" s="358" customFormat="1" ht="24" customHeight="1">
      <c r="A112" s="523"/>
      <c r="B112" s="944" t="s">
        <v>678</v>
      </c>
      <c r="C112" s="945"/>
      <c r="D112" s="524">
        <v>3</v>
      </c>
      <c r="E112" s="517" t="s">
        <v>105</v>
      </c>
      <c r="F112" s="518">
        <v>975</v>
      </c>
      <c r="G112" s="519">
        <v>2925</v>
      </c>
      <c r="H112" s="520">
        <v>115</v>
      </c>
      <c r="I112" s="519">
        <v>345</v>
      </c>
      <c r="J112" s="521">
        <v>3270</v>
      </c>
      <c r="K112" s="528"/>
      <c r="L112" s="357"/>
      <c r="M112" s="359"/>
    </row>
    <row r="113" spans="1:13" s="358" customFormat="1" ht="24" customHeight="1">
      <c r="A113" s="515"/>
      <c r="B113" s="944" t="s">
        <v>679</v>
      </c>
      <c r="C113" s="945"/>
      <c r="D113" s="524">
        <v>3</v>
      </c>
      <c r="E113" s="524" t="s">
        <v>392</v>
      </c>
      <c r="F113" s="525">
        <v>29</v>
      </c>
      <c r="G113" s="307">
        <v>87</v>
      </c>
      <c r="H113" s="526">
        <v>25</v>
      </c>
      <c r="I113" s="307">
        <v>75</v>
      </c>
      <c r="J113" s="527">
        <v>162</v>
      </c>
      <c r="K113" s="522"/>
      <c r="L113" s="357"/>
      <c r="M113" s="359"/>
    </row>
    <row r="114" spans="1:13" s="358" customFormat="1" ht="24" customHeight="1">
      <c r="A114" s="360"/>
      <c r="B114" s="975" t="s">
        <v>396</v>
      </c>
      <c r="C114" s="975" t="s">
        <v>397</v>
      </c>
      <c r="D114" s="305">
        <v>1</v>
      </c>
      <c r="E114" s="295" t="s">
        <v>387</v>
      </c>
      <c r="F114" s="306">
        <v>8626</v>
      </c>
      <c r="G114" s="307">
        <v>8626</v>
      </c>
      <c r="H114" s="306">
        <v>2509</v>
      </c>
      <c r="I114" s="281">
        <v>2509</v>
      </c>
      <c r="J114" s="308">
        <v>11135</v>
      </c>
      <c r="K114" s="367"/>
      <c r="L114" s="357"/>
      <c r="M114" s="359"/>
    </row>
    <row r="115" spans="1:13" s="358" customFormat="1" ht="24" customHeight="1">
      <c r="A115" s="371"/>
      <c r="B115" s="982" t="s">
        <v>451</v>
      </c>
      <c r="C115" s="982"/>
      <c r="D115" s="372"/>
      <c r="E115" s="373"/>
      <c r="F115" s="374"/>
      <c r="G115" s="375">
        <v>181164</v>
      </c>
      <c r="H115" s="376"/>
      <c r="I115" s="375">
        <v>52694</v>
      </c>
      <c r="J115" s="377">
        <v>233858</v>
      </c>
      <c r="K115" s="378"/>
      <c r="L115" s="357"/>
      <c r="M115" s="359"/>
    </row>
    <row r="116" spans="1:13" s="358" customFormat="1" ht="24" customHeight="1">
      <c r="A116" s="349">
        <v>4</v>
      </c>
      <c r="B116" s="979" t="s">
        <v>452</v>
      </c>
      <c r="C116" s="979" t="s">
        <v>443</v>
      </c>
      <c r="D116" s="339"/>
      <c r="E116" s="339"/>
      <c r="F116" s="379"/>
      <c r="G116" s="380"/>
      <c r="H116" s="381"/>
      <c r="I116" s="380"/>
      <c r="J116" s="382"/>
      <c r="K116" s="356"/>
      <c r="L116" s="357"/>
      <c r="M116" s="359"/>
    </row>
    <row r="117" spans="1:13" s="358" customFormat="1" ht="24" customHeight="1">
      <c r="A117" s="349"/>
      <c r="B117" s="986" t="s">
        <v>680</v>
      </c>
      <c r="C117" s="987"/>
      <c r="D117" s="339"/>
      <c r="E117" s="339"/>
      <c r="F117" s="379"/>
      <c r="G117" s="380"/>
      <c r="H117" s="381"/>
      <c r="I117" s="380"/>
      <c r="J117" s="382"/>
      <c r="K117" s="356"/>
      <c r="L117" s="357"/>
      <c r="M117" s="359"/>
    </row>
    <row r="118" spans="1:13" s="358" customFormat="1" ht="61.5" customHeight="1">
      <c r="A118" s="383"/>
      <c r="B118" s="980" t="s">
        <v>453</v>
      </c>
      <c r="C118" s="985"/>
      <c r="D118" s="341">
        <v>28</v>
      </c>
      <c r="E118" s="341" t="s">
        <v>105</v>
      </c>
      <c r="F118" s="369">
        <v>3500</v>
      </c>
      <c r="G118" s="342">
        <v>98000</v>
      </c>
      <c r="H118" s="342">
        <v>135</v>
      </c>
      <c r="I118" s="342">
        <v>3780</v>
      </c>
      <c r="J118" s="343">
        <v>101780</v>
      </c>
      <c r="K118" s="384"/>
      <c r="L118" s="357"/>
      <c r="M118" s="359"/>
    </row>
    <row r="119" spans="1:13" s="358" customFormat="1" ht="61.5" customHeight="1">
      <c r="A119" s="383"/>
      <c r="B119" s="980" t="s">
        <v>454</v>
      </c>
      <c r="C119" s="985"/>
      <c r="D119" s="341">
        <v>18</v>
      </c>
      <c r="E119" s="341" t="s">
        <v>105</v>
      </c>
      <c r="F119" s="369">
        <v>2100</v>
      </c>
      <c r="G119" s="342">
        <v>37800</v>
      </c>
      <c r="H119" s="342">
        <v>135</v>
      </c>
      <c r="I119" s="342">
        <v>2430</v>
      </c>
      <c r="J119" s="343">
        <v>40230</v>
      </c>
      <c r="K119" s="384"/>
      <c r="L119" s="357"/>
      <c r="M119" s="359"/>
    </row>
    <row r="120" spans="1:13" s="358" customFormat="1" ht="61.5" customHeight="1">
      <c r="A120" s="383"/>
      <c r="B120" s="980" t="s">
        <v>455</v>
      </c>
      <c r="C120" s="985"/>
      <c r="D120" s="341">
        <v>17</v>
      </c>
      <c r="E120" s="341" t="s">
        <v>105</v>
      </c>
      <c r="F120" s="369">
        <v>2200</v>
      </c>
      <c r="G120" s="342">
        <v>37400</v>
      </c>
      <c r="H120" s="342">
        <v>135</v>
      </c>
      <c r="I120" s="342">
        <v>2295</v>
      </c>
      <c r="J120" s="343">
        <v>39695</v>
      </c>
      <c r="K120" s="384"/>
      <c r="L120" s="357"/>
      <c r="M120" s="359"/>
    </row>
    <row r="121" spans="1:13" s="358" customFormat="1" ht="61.5" customHeight="1">
      <c r="A121" s="383"/>
      <c r="B121" s="980" t="s">
        <v>456</v>
      </c>
      <c r="C121" s="985"/>
      <c r="D121" s="341">
        <v>21</v>
      </c>
      <c r="E121" s="341" t="s">
        <v>105</v>
      </c>
      <c r="F121" s="369">
        <v>385</v>
      </c>
      <c r="G121" s="342">
        <v>8085</v>
      </c>
      <c r="H121" s="342">
        <v>115</v>
      </c>
      <c r="I121" s="342">
        <v>2415</v>
      </c>
      <c r="J121" s="343">
        <v>10500</v>
      </c>
      <c r="K121" s="384"/>
      <c r="L121" s="357"/>
      <c r="M121" s="359"/>
    </row>
    <row r="122" spans="1:13" s="358" customFormat="1" ht="61.5" customHeight="1">
      <c r="A122" s="383"/>
      <c r="B122" s="980" t="s">
        <v>457</v>
      </c>
      <c r="C122" s="985"/>
      <c r="D122" s="341">
        <v>500</v>
      </c>
      <c r="E122" s="341" t="s">
        <v>105</v>
      </c>
      <c r="F122" s="369">
        <v>580</v>
      </c>
      <c r="G122" s="342">
        <v>290000</v>
      </c>
      <c r="H122" s="342">
        <v>115</v>
      </c>
      <c r="I122" s="342">
        <v>57500</v>
      </c>
      <c r="J122" s="343">
        <v>347500</v>
      </c>
      <c r="K122" s="384"/>
      <c r="L122" s="357"/>
      <c r="M122" s="359"/>
    </row>
    <row r="123" spans="1:13" s="358" customFormat="1" ht="61.5" customHeight="1">
      <c r="A123" s="383"/>
      <c r="B123" s="980" t="s">
        <v>458</v>
      </c>
      <c r="C123" s="985"/>
      <c r="D123" s="341">
        <v>21</v>
      </c>
      <c r="E123" s="341" t="s">
        <v>105</v>
      </c>
      <c r="F123" s="369">
        <v>990</v>
      </c>
      <c r="G123" s="342">
        <v>20790</v>
      </c>
      <c r="H123" s="342">
        <v>135</v>
      </c>
      <c r="I123" s="342">
        <v>2835</v>
      </c>
      <c r="J123" s="343">
        <v>23625</v>
      </c>
      <c r="K123" s="384"/>
      <c r="L123" s="357"/>
      <c r="M123" s="359"/>
    </row>
    <row r="124" spans="1:13" s="358" customFormat="1" ht="61.5" customHeight="1">
      <c r="A124" s="383"/>
      <c r="B124" s="976" t="s">
        <v>459</v>
      </c>
      <c r="C124" s="975"/>
      <c r="D124" s="341">
        <v>6</v>
      </c>
      <c r="E124" s="341" t="s">
        <v>105</v>
      </c>
      <c r="F124" s="369">
        <v>2100</v>
      </c>
      <c r="G124" s="342">
        <v>12600</v>
      </c>
      <c r="H124" s="385">
        <v>135</v>
      </c>
      <c r="I124" s="342">
        <v>810</v>
      </c>
      <c r="J124" s="343">
        <v>13410</v>
      </c>
      <c r="K124" s="384"/>
      <c r="L124" s="357"/>
      <c r="M124" s="359"/>
    </row>
    <row r="125" spans="1:13" s="358" customFormat="1" ht="61.5" customHeight="1">
      <c r="A125" s="383"/>
      <c r="B125" s="980" t="s">
        <v>460</v>
      </c>
      <c r="C125" s="985"/>
      <c r="D125" s="341">
        <v>183</v>
      </c>
      <c r="E125" s="341" t="s">
        <v>105</v>
      </c>
      <c r="F125" s="369">
        <v>550</v>
      </c>
      <c r="G125" s="342">
        <v>100650</v>
      </c>
      <c r="H125" s="385">
        <v>115</v>
      </c>
      <c r="I125" s="342">
        <v>21045</v>
      </c>
      <c r="J125" s="343">
        <v>121695</v>
      </c>
      <c r="K125" s="384"/>
      <c r="L125" s="357"/>
      <c r="M125" s="359"/>
    </row>
    <row r="126" spans="1:13" s="358" customFormat="1" ht="61.5" customHeight="1">
      <c r="A126" s="383"/>
      <c r="B126" s="980" t="s">
        <v>461</v>
      </c>
      <c r="C126" s="985"/>
      <c r="D126" s="341">
        <v>5</v>
      </c>
      <c r="E126" s="341" t="s">
        <v>105</v>
      </c>
      <c r="F126" s="369">
        <v>660</v>
      </c>
      <c r="G126" s="342">
        <v>3300</v>
      </c>
      <c r="H126" s="385">
        <v>115</v>
      </c>
      <c r="I126" s="342">
        <v>575</v>
      </c>
      <c r="J126" s="343">
        <v>3875</v>
      </c>
      <c r="K126" s="384"/>
      <c r="L126" s="357"/>
      <c r="M126" s="359"/>
    </row>
    <row r="127" spans="1:13" s="358" customFormat="1" ht="24" customHeight="1">
      <c r="A127" s="383"/>
      <c r="B127" s="971" t="s">
        <v>681</v>
      </c>
      <c r="C127" s="972"/>
      <c r="D127" s="341"/>
      <c r="E127" s="341"/>
      <c r="F127" s="369"/>
      <c r="G127" s="342"/>
      <c r="H127" s="385"/>
      <c r="I127" s="342"/>
      <c r="J127" s="343"/>
      <c r="K127" s="384"/>
      <c r="L127" s="357"/>
      <c r="M127" s="359"/>
    </row>
    <row r="128" spans="1:13" s="358" customFormat="1" ht="24" customHeight="1">
      <c r="A128" s="383"/>
      <c r="B128" s="973" t="s">
        <v>462</v>
      </c>
      <c r="C128" s="974"/>
      <c r="D128" s="341">
        <v>33</v>
      </c>
      <c r="E128" s="341" t="s">
        <v>105</v>
      </c>
      <c r="F128" s="369">
        <v>122</v>
      </c>
      <c r="G128" s="342">
        <v>4026</v>
      </c>
      <c r="H128" s="385">
        <v>80</v>
      </c>
      <c r="I128" s="342">
        <v>2640</v>
      </c>
      <c r="J128" s="343">
        <v>6666</v>
      </c>
      <c r="K128" s="384"/>
      <c r="L128" s="357"/>
      <c r="M128" s="359"/>
    </row>
    <row r="129" spans="1:13" s="358" customFormat="1" ht="24" customHeight="1">
      <c r="A129" s="383"/>
      <c r="B129" s="973" t="s">
        <v>463</v>
      </c>
      <c r="C129" s="974"/>
      <c r="D129" s="341">
        <v>13</v>
      </c>
      <c r="E129" s="341" t="s">
        <v>105</v>
      </c>
      <c r="F129" s="369">
        <v>154</v>
      </c>
      <c r="G129" s="342">
        <v>2002</v>
      </c>
      <c r="H129" s="385">
        <v>90</v>
      </c>
      <c r="I129" s="342">
        <v>1170</v>
      </c>
      <c r="J129" s="343">
        <v>3172</v>
      </c>
      <c r="K129" s="384"/>
      <c r="L129" s="357"/>
      <c r="M129" s="359"/>
    </row>
    <row r="130" spans="1:13" s="358" customFormat="1" ht="24" customHeight="1">
      <c r="A130" s="383"/>
      <c r="B130" s="973" t="s">
        <v>464</v>
      </c>
      <c r="C130" s="974"/>
      <c r="D130" s="341">
        <v>2</v>
      </c>
      <c r="E130" s="341" t="s">
        <v>105</v>
      </c>
      <c r="F130" s="369">
        <v>144</v>
      </c>
      <c r="G130" s="342">
        <v>288</v>
      </c>
      <c r="H130" s="385">
        <v>85</v>
      </c>
      <c r="I130" s="342">
        <v>170</v>
      </c>
      <c r="J130" s="343">
        <v>458</v>
      </c>
      <c r="K130" s="384"/>
      <c r="L130" s="357"/>
      <c r="M130" s="359"/>
    </row>
    <row r="131" spans="1:13" s="358" customFormat="1" ht="24" customHeight="1">
      <c r="A131" s="383"/>
      <c r="B131" s="973" t="s">
        <v>465</v>
      </c>
      <c r="C131" s="974"/>
      <c r="D131" s="341">
        <v>2</v>
      </c>
      <c r="E131" s="341" t="s">
        <v>105</v>
      </c>
      <c r="F131" s="369">
        <v>199</v>
      </c>
      <c r="G131" s="342">
        <v>398</v>
      </c>
      <c r="H131" s="385">
        <v>90</v>
      </c>
      <c r="I131" s="342">
        <v>180</v>
      </c>
      <c r="J131" s="343">
        <v>578</v>
      </c>
      <c r="K131" s="384"/>
      <c r="L131" s="357"/>
      <c r="M131" s="359"/>
    </row>
    <row r="132" spans="1:13" s="358" customFormat="1" ht="24" customHeight="1">
      <c r="A132" s="383"/>
      <c r="B132" s="973" t="s">
        <v>466</v>
      </c>
      <c r="C132" s="974"/>
      <c r="D132" s="341">
        <v>14</v>
      </c>
      <c r="E132" s="341" t="s">
        <v>105</v>
      </c>
      <c r="F132" s="369">
        <v>261</v>
      </c>
      <c r="G132" s="342">
        <v>3654</v>
      </c>
      <c r="H132" s="385">
        <v>80</v>
      </c>
      <c r="I132" s="342">
        <v>1120</v>
      </c>
      <c r="J132" s="343">
        <v>4774</v>
      </c>
      <c r="K132" s="384"/>
      <c r="L132" s="357"/>
      <c r="M132" s="359"/>
    </row>
    <row r="133" spans="1:13" s="358" customFormat="1" ht="24" customHeight="1">
      <c r="A133" s="383"/>
      <c r="B133" s="973" t="s">
        <v>467</v>
      </c>
      <c r="C133" s="974"/>
      <c r="D133" s="341">
        <v>98</v>
      </c>
      <c r="E133" s="341" t="s">
        <v>105</v>
      </c>
      <c r="F133" s="369">
        <v>178</v>
      </c>
      <c r="G133" s="342">
        <v>17444</v>
      </c>
      <c r="H133" s="385">
        <v>90</v>
      </c>
      <c r="I133" s="342">
        <v>8820</v>
      </c>
      <c r="J133" s="343">
        <v>26264</v>
      </c>
      <c r="K133" s="384"/>
      <c r="L133" s="357"/>
      <c r="M133" s="359"/>
    </row>
    <row r="134" spans="1:13" s="358" customFormat="1" ht="24" customHeight="1">
      <c r="A134" s="383"/>
      <c r="B134" s="975" t="s">
        <v>468</v>
      </c>
      <c r="C134" s="975"/>
      <c r="D134" s="341">
        <v>71</v>
      </c>
      <c r="E134" s="341" t="s">
        <v>105</v>
      </c>
      <c r="F134" s="369">
        <v>216</v>
      </c>
      <c r="G134" s="342">
        <v>15336</v>
      </c>
      <c r="H134" s="385">
        <v>90</v>
      </c>
      <c r="I134" s="342">
        <v>6390</v>
      </c>
      <c r="J134" s="343">
        <v>21726</v>
      </c>
      <c r="K134" s="384"/>
      <c r="L134" s="357"/>
      <c r="M134" s="359"/>
    </row>
    <row r="135" spans="1:13" s="358" customFormat="1" ht="24" customHeight="1">
      <c r="A135" s="383"/>
      <c r="B135" s="975" t="s">
        <v>469</v>
      </c>
      <c r="C135" s="975"/>
      <c r="D135" s="341">
        <v>63</v>
      </c>
      <c r="E135" s="341" t="s">
        <v>105</v>
      </c>
      <c r="F135" s="369">
        <v>752</v>
      </c>
      <c r="G135" s="342">
        <v>47376</v>
      </c>
      <c r="H135" s="385">
        <v>115</v>
      </c>
      <c r="I135" s="342">
        <v>7245</v>
      </c>
      <c r="J135" s="343">
        <v>54621</v>
      </c>
      <c r="K135" s="384"/>
      <c r="L135" s="357"/>
      <c r="M135" s="359"/>
    </row>
    <row r="136" spans="1:13" s="358" customFormat="1" ht="48" customHeight="1">
      <c r="A136" s="383"/>
      <c r="B136" s="976" t="s">
        <v>470</v>
      </c>
      <c r="C136" s="975"/>
      <c r="D136" s="341">
        <v>27</v>
      </c>
      <c r="E136" s="341" t="s">
        <v>105</v>
      </c>
      <c r="F136" s="369">
        <v>216</v>
      </c>
      <c r="G136" s="342">
        <v>5832</v>
      </c>
      <c r="H136" s="385">
        <v>115</v>
      </c>
      <c r="I136" s="342">
        <v>3105</v>
      </c>
      <c r="J136" s="343">
        <v>8937</v>
      </c>
      <c r="K136" s="384"/>
      <c r="L136" s="357"/>
      <c r="M136" s="359"/>
    </row>
    <row r="137" spans="1:13" s="358" customFormat="1" ht="24" customHeight="1">
      <c r="A137" s="386"/>
      <c r="B137" s="975" t="s">
        <v>396</v>
      </c>
      <c r="C137" s="975" t="s">
        <v>397</v>
      </c>
      <c r="D137" s="305">
        <v>1</v>
      </c>
      <c r="E137" s="295" t="s">
        <v>387</v>
      </c>
      <c r="F137" s="306">
        <v>7049</v>
      </c>
      <c r="G137" s="307">
        <v>7049</v>
      </c>
      <c r="H137" s="306">
        <v>1245</v>
      </c>
      <c r="I137" s="281">
        <v>1245</v>
      </c>
      <c r="J137" s="308">
        <v>8294</v>
      </c>
      <c r="K137" s="367"/>
      <c r="L137" s="357"/>
      <c r="M137" s="359"/>
    </row>
    <row r="138" spans="1:13" s="358" customFormat="1" ht="24" customHeight="1">
      <c r="A138" s="387"/>
      <c r="B138" s="988" t="s">
        <v>471</v>
      </c>
      <c r="C138" s="988"/>
      <c r="D138" s="388"/>
      <c r="E138" s="388"/>
      <c r="F138" s="389"/>
      <c r="G138" s="390">
        <v>712030</v>
      </c>
      <c r="H138" s="391"/>
      <c r="I138" s="390">
        <v>125770</v>
      </c>
      <c r="J138" s="392">
        <v>837800</v>
      </c>
      <c r="K138" s="393"/>
      <c r="L138" s="357"/>
      <c r="M138" s="359"/>
    </row>
    <row r="139" spans="1:13" s="358" customFormat="1" ht="24" customHeight="1">
      <c r="A139" s="349">
        <v>5</v>
      </c>
      <c r="B139" s="979" t="s">
        <v>472</v>
      </c>
      <c r="C139" s="979" t="s">
        <v>443</v>
      </c>
      <c r="D139" s="339"/>
      <c r="E139" s="339"/>
      <c r="F139" s="379"/>
      <c r="G139" s="380"/>
      <c r="H139" s="381"/>
      <c r="I139" s="380"/>
      <c r="J139" s="382"/>
      <c r="K139" s="356"/>
      <c r="L139" s="357"/>
      <c r="M139" s="359"/>
    </row>
    <row r="140" spans="1:13" s="358" customFormat="1" ht="24" customHeight="1">
      <c r="A140" s="383"/>
      <c r="B140" s="971" t="s">
        <v>473</v>
      </c>
      <c r="C140" s="972" t="s">
        <v>474</v>
      </c>
      <c r="D140" s="341"/>
      <c r="E140" s="341"/>
      <c r="F140" s="369"/>
      <c r="G140" s="342"/>
      <c r="H140" s="342"/>
      <c r="I140" s="342"/>
      <c r="J140" s="343"/>
      <c r="K140" s="384"/>
      <c r="L140" s="357"/>
      <c r="M140" s="359"/>
    </row>
    <row r="141" spans="1:13" s="358" customFormat="1" ht="24" customHeight="1">
      <c r="A141" s="383"/>
      <c r="B141" s="967" t="s">
        <v>475</v>
      </c>
      <c r="C141" s="968"/>
      <c r="D141" s="341">
        <v>1</v>
      </c>
      <c r="E141" s="341" t="s">
        <v>105</v>
      </c>
      <c r="F141" s="369">
        <v>27219</v>
      </c>
      <c r="G141" s="342">
        <v>27219</v>
      </c>
      <c r="H141" s="342"/>
      <c r="I141" s="300" t="s">
        <v>389</v>
      </c>
      <c r="J141" s="343">
        <v>27219</v>
      </c>
      <c r="K141" s="384"/>
      <c r="L141" s="357"/>
      <c r="M141" s="359"/>
    </row>
    <row r="142" spans="1:13" s="358" customFormat="1" ht="24" customHeight="1">
      <c r="A142" s="383"/>
      <c r="B142" s="980" t="s">
        <v>476</v>
      </c>
      <c r="C142" s="985" t="s">
        <v>474</v>
      </c>
      <c r="D142" s="341">
        <v>1</v>
      </c>
      <c r="E142" s="341" t="s">
        <v>105</v>
      </c>
      <c r="F142" s="369">
        <v>2310</v>
      </c>
      <c r="G142" s="342">
        <v>2310</v>
      </c>
      <c r="H142" s="342">
        <v>275</v>
      </c>
      <c r="I142" s="342">
        <v>275</v>
      </c>
      <c r="J142" s="343">
        <v>2585</v>
      </c>
      <c r="K142" s="384"/>
      <c r="L142" s="357"/>
      <c r="M142" s="359"/>
    </row>
    <row r="143" spans="1:13" s="358" customFormat="1" ht="24" customHeight="1">
      <c r="A143" s="383"/>
      <c r="B143" s="980" t="s">
        <v>477</v>
      </c>
      <c r="C143" s="985" t="s">
        <v>474</v>
      </c>
      <c r="D143" s="341">
        <v>1</v>
      </c>
      <c r="E143" s="341" t="s">
        <v>105</v>
      </c>
      <c r="F143" s="369">
        <v>19626</v>
      </c>
      <c r="G143" s="342">
        <v>19626</v>
      </c>
      <c r="H143" s="342"/>
      <c r="I143" s="300" t="s">
        <v>389</v>
      </c>
      <c r="J143" s="343">
        <v>19626</v>
      </c>
      <c r="K143" s="384"/>
      <c r="L143" s="357"/>
      <c r="M143" s="359"/>
    </row>
    <row r="144" spans="1:13" s="358" customFormat="1" ht="24" customHeight="1">
      <c r="A144" s="383"/>
      <c r="B144" s="980" t="s">
        <v>478</v>
      </c>
      <c r="C144" s="985" t="s">
        <v>474</v>
      </c>
      <c r="D144" s="341">
        <v>1</v>
      </c>
      <c r="E144" s="341" t="s">
        <v>105</v>
      </c>
      <c r="F144" s="369">
        <v>9420</v>
      </c>
      <c r="G144" s="342">
        <v>9420</v>
      </c>
      <c r="H144" s="342"/>
      <c r="I144" s="300" t="s">
        <v>389</v>
      </c>
      <c r="J144" s="343">
        <v>9420</v>
      </c>
      <c r="K144" s="384"/>
      <c r="L144" s="357"/>
      <c r="M144" s="359"/>
    </row>
    <row r="145" spans="1:13" s="358" customFormat="1" ht="24" customHeight="1">
      <c r="A145" s="383"/>
      <c r="B145" s="971" t="s">
        <v>479</v>
      </c>
      <c r="C145" s="972" t="s">
        <v>474</v>
      </c>
      <c r="D145" s="341"/>
      <c r="E145" s="341"/>
      <c r="F145" s="369"/>
      <c r="G145" s="342"/>
      <c r="H145" s="342"/>
      <c r="I145" s="342"/>
      <c r="J145" s="343"/>
      <c r="K145" s="384"/>
      <c r="L145" s="357"/>
      <c r="M145" s="359"/>
    </row>
    <row r="146" spans="1:13" s="358" customFormat="1" ht="24" customHeight="1">
      <c r="A146" s="383"/>
      <c r="B146" s="980" t="s">
        <v>476</v>
      </c>
      <c r="C146" s="985" t="s">
        <v>474</v>
      </c>
      <c r="D146" s="341">
        <v>1</v>
      </c>
      <c r="E146" s="341" t="s">
        <v>105</v>
      </c>
      <c r="F146" s="369">
        <v>1980</v>
      </c>
      <c r="G146" s="342">
        <v>1980</v>
      </c>
      <c r="H146" s="342">
        <v>275</v>
      </c>
      <c r="I146" s="342">
        <v>275</v>
      </c>
      <c r="J146" s="343">
        <v>2255</v>
      </c>
      <c r="K146" s="384"/>
      <c r="L146" s="357"/>
      <c r="M146" s="359"/>
    </row>
    <row r="147" spans="1:13" s="358" customFormat="1" ht="24" customHeight="1">
      <c r="A147" s="383"/>
      <c r="B147" s="980" t="s">
        <v>477</v>
      </c>
      <c r="C147" s="985" t="s">
        <v>474</v>
      </c>
      <c r="D147" s="341">
        <v>1</v>
      </c>
      <c r="E147" s="341" t="s">
        <v>105</v>
      </c>
      <c r="F147" s="369">
        <v>19626</v>
      </c>
      <c r="G147" s="342">
        <v>19626</v>
      </c>
      <c r="H147" s="342"/>
      <c r="I147" s="300" t="s">
        <v>389</v>
      </c>
      <c r="J147" s="343">
        <v>19626</v>
      </c>
      <c r="K147" s="384"/>
      <c r="L147" s="357"/>
      <c r="M147" s="359"/>
    </row>
    <row r="148" spans="1:13" s="358" customFormat="1" ht="24" customHeight="1">
      <c r="A148" s="383"/>
      <c r="B148" s="980" t="s">
        <v>478</v>
      </c>
      <c r="C148" s="985" t="s">
        <v>474</v>
      </c>
      <c r="D148" s="341">
        <v>1</v>
      </c>
      <c r="E148" s="341" t="s">
        <v>105</v>
      </c>
      <c r="F148" s="369">
        <v>9420</v>
      </c>
      <c r="G148" s="342">
        <v>9420</v>
      </c>
      <c r="H148" s="342"/>
      <c r="I148" s="300" t="s">
        <v>389</v>
      </c>
      <c r="J148" s="343">
        <v>9420</v>
      </c>
      <c r="K148" s="384"/>
      <c r="L148" s="357"/>
      <c r="M148" s="359"/>
    </row>
    <row r="149" spans="1:13" s="358" customFormat="1" ht="24" customHeight="1">
      <c r="A149" s="383"/>
      <c r="B149" s="971" t="s">
        <v>480</v>
      </c>
      <c r="C149" s="972" t="s">
        <v>474</v>
      </c>
      <c r="D149" s="341"/>
      <c r="E149" s="341"/>
      <c r="F149" s="369"/>
      <c r="G149" s="342"/>
      <c r="H149" s="342"/>
      <c r="I149" s="342"/>
      <c r="J149" s="343"/>
      <c r="K149" s="384"/>
      <c r="L149" s="357"/>
      <c r="M149" s="359"/>
    </row>
    <row r="150" spans="1:13" s="358" customFormat="1" ht="24" customHeight="1">
      <c r="A150" s="383"/>
      <c r="B150" s="989" t="s">
        <v>476</v>
      </c>
      <c r="C150" s="990" t="s">
        <v>474</v>
      </c>
      <c r="D150" s="341">
        <v>1</v>
      </c>
      <c r="E150" s="341" t="s">
        <v>105</v>
      </c>
      <c r="F150" s="369">
        <v>1980</v>
      </c>
      <c r="G150" s="342">
        <v>1980</v>
      </c>
      <c r="H150" s="385">
        <v>275</v>
      </c>
      <c r="I150" s="342">
        <v>275</v>
      </c>
      <c r="J150" s="343">
        <v>2255</v>
      </c>
      <c r="K150" s="384"/>
      <c r="L150" s="357"/>
      <c r="M150" s="359"/>
    </row>
    <row r="151" spans="1:13" s="358" customFormat="1" ht="24" customHeight="1">
      <c r="A151" s="383"/>
      <c r="B151" s="980" t="s">
        <v>477</v>
      </c>
      <c r="C151" s="985" t="s">
        <v>474</v>
      </c>
      <c r="D151" s="341">
        <v>1</v>
      </c>
      <c r="E151" s="341" t="s">
        <v>105</v>
      </c>
      <c r="F151" s="369">
        <v>19626</v>
      </c>
      <c r="G151" s="342">
        <v>19626</v>
      </c>
      <c r="H151" s="385"/>
      <c r="I151" s="300" t="s">
        <v>389</v>
      </c>
      <c r="J151" s="343">
        <v>19626</v>
      </c>
      <c r="K151" s="384"/>
      <c r="L151" s="357"/>
      <c r="M151" s="359"/>
    </row>
    <row r="152" spans="1:13" s="358" customFormat="1" ht="24" customHeight="1">
      <c r="A152" s="383"/>
      <c r="B152" s="980" t="s">
        <v>478</v>
      </c>
      <c r="C152" s="985" t="s">
        <v>474</v>
      </c>
      <c r="D152" s="341">
        <v>1</v>
      </c>
      <c r="E152" s="341" t="s">
        <v>105</v>
      </c>
      <c r="F152" s="369">
        <v>9420</v>
      </c>
      <c r="G152" s="342">
        <v>9420</v>
      </c>
      <c r="H152" s="385"/>
      <c r="I152" s="300" t="s">
        <v>389</v>
      </c>
      <c r="J152" s="343">
        <v>9420</v>
      </c>
      <c r="K152" s="384"/>
      <c r="L152" s="357"/>
      <c r="M152" s="359"/>
    </row>
    <row r="153" spans="1:13" s="358" customFormat="1" ht="24" customHeight="1">
      <c r="A153" s="383"/>
      <c r="B153" s="971" t="s">
        <v>481</v>
      </c>
      <c r="C153" s="972" t="s">
        <v>474</v>
      </c>
      <c r="D153" s="341"/>
      <c r="E153" s="341"/>
      <c r="F153" s="369"/>
      <c r="G153" s="342"/>
      <c r="H153" s="342"/>
      <c r="I153" s="342"/>
      <c r="J153" s="343"/>
      <c r="K153" s="384"/>
      <c r="L153" s="357"/>
      <c r="M153" s="359"/>
    </row>
    <row r="154" spans="1:13" s="358" customFormat="1" ht="24" customHeight="1">
      <c r="A154" s="383"/>
      <c r="B154" s="989" t="s">
        <v>476</v>
      </c>
      <c r="C154" s="990" t="s">
        <v>474</v>
      </c>
      <c r="D154" s="341">
        <v>1</v>
      </c>
      <c r="E154" s="341" t="s">
        <v>105</v>
      </c>
      <c r="F154" s="369">
        <v>1980</v>
      </c>
      <c r="G154" s="342">
        <v>1980</v>
      </c>
      <c r="H154" s="385">
        <v>275</v>
      </c>
      <c r="I154" s="342">
        <v>275</v>
      </c>
      <c r="J154" s="343">
        <v>2255</v>
      </c>
      <c r="K154" s="384"/>
      <c r="L154" s="357"/>
      <c r="M154" s="359"/>
    </row>
    <row r="155" spans="1:13" s="358" customFormat="1" ht="24" customHeight="1">
      <c r="A155" s="383"/>
      <c r="B155" s="980" t="s">
        <v>477</v>
      </c>
      <c r="C155" s="985" t="s">
        <v>474</v>
      </c>
      <c r="D155" s="341">
        <v>1</v>
      </c>
      <c r="E155" s="341" t="s">
        <v>105</v>
      </c>
      <c r="F155" s="369">
        <v>19626</v>
      </c>
      <c r="G155" s="342">
        <v>19626</v>
      </c>
      <c r="H155" s="385"/>
      <c r="I155" s="300" t="s">
        <v>389</v>
      </c>
      <c r="J155" s="343">
        <v>19626</v>
      </c>
      <c r="K155" s="384"/>
      <c r="L155" s="357"/>
      <c r="M155" s="359"/>
    </row>
    <row r="156" spans="1:13" s="358" customFormat="1" ht="24" customHeight="1">
      <c r="A156" s="383"/>
      <c r="B156" s="980" t="s">
        <v>478</v>
      </c>
      <c r="C156" s="985" t="s">
        <v>474</v>
      </c>
      <c r="D156" s="341">
        <v>1</v>
      </c>
      <c r="E156" s="341" t="s">
        <v>105</v>
      </c>
      <c r="F156" s="369">
        <v>9420</v>
      </c>
      <c r="G156" s="342">
        <v>9420</v>
      </c>
      <c r="H156" s="385"/>
      <c r="I156" s="300" t="s">
        <v>389</v>
      </c>
      <c r="J156" s="343">
        <v>9420</v>
      </c>
      <c r="K156" s="384"/>
      <c r="L156" s="357"/>
      <c r="M156" s="359"/>
    </row>
    <row r="157" spans="1:13" s="358" customFormat="1" ht="24" customHeight="1">
      <c r="A157" s="383"/>
      <c r="B157" s="971" t="s">
        <v>482</v>
      </c>
      <c r="C157" s="972" t="s">
        <v>474</v>
      </c>
      <c r="D157" s="341"/>
      <c r="E157" s="341"/>
      <c r="F157" s="369"/>
      <c r="G157" s="342"/>
      <c r="H157" s="342"/>
      <c r="I157" s="342"/>
      <c r="J157" s="343"/>
      <c r="K157" s="384"/>
      <c r="L157" s="357"/>
      <c r="M157" s="359"/>
    </row>
    <row r="158" spans="1:13" s="358" customFormat="1" ht="24" customHeight="1">
      <c r="A158" s="383"/>
      <c r="B158" s="989" t="s">
        <v>476</v>
      </c>
      <c r="C158" s="990" t="s">
        <v>474</v>
      </c>
      <c r="D158" s="341">
        <v>1</v>
      </c>
      <c r="E158" s="341" t="s">
        <v>105</v>
      </c>
      <c r="F158" s="369">
        <v>1980</v>
      </c>
      <c r="G158" s="342">
        <v>1980</v>
      </c>
      <c r="H158" s="385">
        <v>275</v>
      </c>
      <c r="I158" s="342">
        <v>275</v>
      </c>
      <c r="J158" s="343">
        <v>2255</v>
      </c>
      <c r="K158" s="384"/>
      <c r="L158" s="357"/>
      <c r="M158" s="359"/>
    </row>
    <row r="159" spans="1:13" s="358" customFormat="1" ht="24" customHeight="1">
      <c r="A159" s="383"/>
      <c r="B159" s="980" t="s">
        <v>477</v>
      </c>
      <c r="C159" s="985" t="s">
        <v>474</v>
      </c>
      <c r="D159" s="341">
        <v>1</v>
      </c>
      <c r="E159" s="341" t="s">
        <v>105</v>
      </c>
      <c r="F159" s="369">
        <v>19626</v>
      </c>
      <c r="G159" s="342">
        <v>19626</v>
      </c>
      <c r="H159" s="385"/>
      <c r="I159" s="300" t="s">
        <v>389</v>
      </c>
      <c r="J159" s="343">
        <v>19626</v>
      </c>
      <c r="K159" s="384"/>
      <c r="L159" s="357"/>
      <c r="M159" s="359"/>
    </row>
    <row r="160" spans="1:13" s="358" customFormat="1" ht="24" customHeight="1">
      <c r="A160" s="383"/>
      <c r="B160" s="980" t="s">
        <v>478</v>
      </c>
      <c r="C160" s="985" t="s">
        <v>474</v>
      </c>
      <c r="D160" s="341">
        <v>1</v>
      </c>
      <c r="E160" s="341" t="s">
        <v>105</v>
      </c>
      <c r="F160" s="369">
        <v>9420</v>
      </c>
      <c r="G160" s="342">
        <v>9420</v>
      </c>
      <c r="H160" s="385"/>
      <c r="I160" s="300" t="s">
        <v>389</v>
      </c>
      <c r="J160" s="343">
        <v>9420</v>
      </c>
      <c r="K160" s="384"/>
      <c r="L160" s="357"/>
      <c r="M160" s="359"/>
    </row>
    <row r="161" spans="1:13" s="358" customFormat="1" ht="24" customHeight="1">
      <c r="A161" s="383"/>
      <c r="B161" s="971" t="s">
        <v>483</v>
      </c>
      <c r="C161" s="972" t="s">
        <v>474</v>
      </c>
      <c r="D161" s="341"/>
      <c r="E161" s="341"/>
      <c r="F161" s="369"/>
      <c r="G161" s="342"/>
      <c r="H161" s="342"/>
      <c r="I161" s="342"/>
      <c r="J161" s="343"/>
      <c r="K161" s="384"/>
      <c r="L161" s="357"/>
      <c r="M161" s="359"/>
    </row>
    <row r="162" spans="1:13" s="358" customFormat="1" ht="27.75" customHeight="1">
      <c r="A162" s="383"/>
      <c r="B162" s="989" t="s">
        <v>476</v>
      </c>
      <c r="C162" s="990" t="s">
        <v>474</v>
      </c>
      <c r="D162" s="341">
        <v>1</v>
      </c>
      <c r="E162" s="341" t="s">
        <v>105</v>
      </c>
      <c r="F162" s="369">
        <v>1980</v>
      </c>
      <c r="G162" s="342">
        <v>1980</v>
      </c>
      <c r="H162" s="385">
        <v>275</v>
      </c>
      <c r="I162" s="342">
        <v>275</v>
      </c>
      <c r="J162" s="343">
        <v>2255</v>
      </c>
      <c r="K162" s="384"/>
      <c r="L162" s="357"/>
      <c r="M162" s="359"/>
    </row>
    <row r="163" spans="1:13" s="358" customFormat="1" ht="27.75" customHeight="1">
      <c r="A163" s="383"/>
      <c r="B163" s="980" t="s">
        <v>477</v>
      </c>
      <c r="C163" s="985" t="s">
        <v>474</v>
      </c>
      <c r="D163" s="341">
        <v>1</v>
      </c>
      <c r="E163" s="341" t="s">
        <v>105</v>
      </c>
      <c r="F163" s="369">
        <v>19626</v>
      </c>
      <c r="G163" s="342">
        <v>19626</v>
      </c>
      <c r="H163" s="385"/>
      <c r="I163" s="300" t="s">
        <v>389</v>
      </c>
      <c r="J163" s="343">
        <v>19626</v>
      </c>
      <c r="K163" s="384"/>
      <c r="L163" s="357"/>
      <c r="M163" s="359"/>
    </row>
    <row r="164" spans="1:13" s="358" customFormat="1" ht="27.75" customHeight="1">
      <c r="A164" s="383"/>
      <c r="B164" s="980" t="s">
        <v>478</v>
      </c>
      <c r="C164" s="985" t="s">
        <v>474</v>
      </c>
      <c r="D164" s="341">
        <v>1</v>
      </c>
      <c r="E164" s="341" t="s">
        <v>105</v>
      </c>
      <c r="F164" s="369">
        <v>9420</v>
      </c>
      <c r="G164" s="342">
        <v>9420</v>
      </c>
      <c r="H164" s="385"/>
      <c r="I164" s="300" t="s">
        <v>389</v>
      </c>
      <c r="J164" s="343">
        <v>9420</v>
      </c>
      <c r="K164" s="384"/>
      <c r="L164" s="357"/>
      <c r="M164" s="359"/>
    </row>
    <row r="165" spans="1:13" s="358" customFormat="1" ht="27.75" customHeight="1">
      <c r="A165" s="383"/>
      <c r="B165" s="971" t="s">
        <v>484</v>
      </c>
      <c r="C165" s="972" t="s">
        <v>474</v>
      </c>
      <c r="D165" s="341"/>
      <c r="E165" s="341"/>
      <c r="F165" s="369"/>
      <c r="G165" s="342"/>
      <c r="H165" s="342"/>
      <c r="I165" s="342"/>
      <c r="J165" s="343"/>
      <c r="K165" s="384"/>
      <c r="L165" s="357"/>
      <c r="M165" s="359"/>
    </row>
    <row r="166" spans="1:13" s="358" customFormat="1" ht="27.75" customHeight="1">
      <c r="A166" s="383"/>
      <c r="B166" s="989" t="s">
        <v>476</v>
      </c>
      <c r="C166" s="990" t="s">
        <v>474</v>
      </c>
      <c r="D166" s="341">
        <v>1</v>
      </c>
      <c r="E166" s="341" t="s">
        <v>105</v>
      </c>
      <c r="F166" s="369">
        <v>1980</v>
      </c>
      <c r="G166" s="342">
        <v>1980</v>
      </c>
      <c r="H166" s="385">
        <v>275</v>
      </c>
      <c r="I166" s="342">
        <v>275</v>
      </c>
      <c r="J166" s="343">
        <v>2255</v>
      </c>
      <c r="K166" s="384"/>
      <c r="L166" s="357"/>
      <c r="M166" s="359"/>
    </row>
    <row r="167" spans="1:13" s="358" customFormat="1" ht="27.75" customHeight="1">
      <c r="A167" s="383"/>
      <c r="B167" s="980" t="s">
        <v>477</v>
      </c>
      <c r="C167" s="985" t="s">
        <v>474</v>
      </c>
      <c r="D167" s="341">
        <v>1</v>
      </c>
      <c r="E167" s="341" t="s">
        <v>105</v>
      </c>
      <c r="F167" s="369">
        <v>19626</v>
      </c>
      <c r="G167" s="342">
        <v>19626</v>
      </c>
      <c r="H167" s="385"/>
      <c r="I167" s="300" t="s">
        <v>389</v>
      </c>
      <c r="J167" s="343">
        <v>19626</v>
      </c>
      <c r="K167" s="384"/>
      <c r="L167" s="357"/>
      <c r="M167" s="359"/>
    </row>
    <row r="168" spans="1:13" s="358" customFormat="1" ht="27.75" customHeight="1">
      <c r="A168" s="383"/>
      <c r="B168" s="980" t="s">
        <v>478</v>
      </c>
      <c r="C168" s="985" t="s">
        <v>474</v>
      </c>
      <c r="D168" s="341">
        <v>1</v>
      </c>
      <c r="E168" s="341" t="s">
        <v>105</v>
      </c>
      <c r="F168" s="369">
        <v>9420</v>
      </c>
      <c r="G168" s="342">
        <v>9420</v>
      </c>
      <c r="H168" s="385"/>
      <c r="I168" s="300" t="s">
        <v>389</v>
      </c>
      <c r="J168" s="343">
        <v>9420</v>
      </c>
      <c r="K168" s="384"/>
      <c r="L168" s="357"/>
      <c r="M168" s="359"/>
    </row>
    <row r="169" spans="1:13" s="358" customFormat="1" ht="27.75" customHeight="1">
      <c r="A169" s="383"/>
      <c r="B169" s="962" t="s">
        <v>485</v>
      </c>
      <c r="C169" s="963"/>
      <c r="D169" s="341"/>
      <c r="E169" s="341"/>
      <c r="F169" s="369"/>
      <c r="G169" s="342"/>
      <c r="H169" s="385"/>
      <c r="I169" s="342"/>
      <c r="J169" s="343"/>
      <c r="K169" s="384"/>
      <c r="L169" s="357"/>
      <c r="M169" s="359"/>
    </row>
    <row r="170" spans="1:13" s="358" customFormat="1" ht="27.75" customHeight="1">
      <c r="A170" s="383"/>
      <c r="B170" s="994" t="s">
        <v>486</v>
      </c>
      <c r="C170" s="981" t="s">
        <v>474</v>
      </c>
      <c r="D170" s="341">
        <v>7</v>
      </c>
      <c r="E170" s="341" t="s">
        <v>105</v>
      </c>
      <c r="F170" s="369">
        <v>4230</v>
      </c>
      <c r="G170" s="342">
        <v>29610</v>
      </c>
      <c r="H170" s="385">
        <v>90</v>
      </c>
      <c r="I170" s="342">
        <v>630</v>
      </c>
      <c r="J170" s="343">
        <v>30240</v>
      </c>
      <c r="K170" s="384"/>
      <c r="L170" s="357"/>
      <c r="M170" s="359"/>
    </row>
    <row r="171" spans="1:13" s="358" customFormat="1" ht="27.75" customHeight="1">
      <c r="A171" s="383"/>
      <c r="B171" s="973" t="s">
        <v>487</v>
      </c>
      <c r="C171" s="974" t="s">
        <v>474</v>
      </c>
      <c r="D171" s="341">
        <v>1</v>
      </c>
      <c r="E171" s="341" t="s">
        <v>105</v>
      </c>
      <c r="F171" s="369">
        <v>4878</v>
      </c>
      <c r="G171" s="342">
        <v>4878</v>
      </c>
      <c r="H171" s="385">
        <v>90</v>
      </c>
      <c r="I171" s="342">
        <v>90</v>
      </c>
      <c r="J171" s="343">
        <v>4968</v>
      </c>
      <c r="K171" s="384"/>
      <c r="L171" s="357"/>
      <c r="M171" s="359"/>
    </row>
    <row r="172" spans="1:13" s="358" customFormat="1" ht="27.75" customHeight="1">
      <c r="A172" s="383"/>
      <c r="B172" s="995" t="s">
        <v>488</v>
      </c>
      <c r="C172" s="996" t="s">
        <v>489</v>
      </c>
      <c r="D172" s="341"/>
      <c r="E172" s="341"/>
      <c r="F172" s="369"/>
      <c r="G172" s="342"/>
      <c r="H172" s="385"/>
      <c r="I172" s="342"/>
      <c r="J172" s="343"/>
      <c r="K172" s="384"/>
      <c r="L172" s="357"/>
      <c r="M172" s="359"/>
    </row>
    <row r="173" spans="1:13" s="358" customFormat="1" ht="27.75" customHeight="1">
      <c r="A173" s="386"/>
      <c r="B173" s="973" t="s">
        <v>490</v>
      </c>
      <c r="C173" s="974"/>
      <c r="D173" s="341">
        <v>103</v>
      </c>
      <c r="E173" s="341" t="s">
        <v>392</v>
      </c>
      <c r="F173" s="369">
        <v>10</v>
      </c>
      <c r="G173" s="342">
        <v>1030</v>
      </c>
      <c r="H173" s="385">
        <v>7</v>
      </c>
      <c r="I173" s="342">
        <v>721</v>
      </c>
      <c r="J173" s="343">
        <v>1751</v>
      </c>
      <c r="K173" s="384"/>
      <c r="L173" s="357"/>
      <c r="M173" s="359"/>
    </row>
    <row r="174" spans="1:13" s="358" customFormat="1" ht="27.75" customHeight="1">
      <c r="A174" s="386"/>
      <c r="B174" s="973" t="s">
        <v>491</v>
      </c>
      <c r="C174" s="974"/>
      <c r="D174" s="341">
        <v>89</v>
      </c>
      <c r="E174" s="341" t="s">
        <v>392</v>
      </c>
      <c r="F174" s="369">
        <v>26</v>
      </c>
      <c r="G174" s="342">
        <v>2314</v>
      </c>
      <c r="H174" s="385">
        <v>22</v>
      </c>
      <c r="I174" s="342">
        <v>1958</v>
      </c>
      <c r="J174" s="343">
        <v>4272</v>
      </c>
      <c r="K174" s="384"/>
      <c r="L174" s="357"/>
      <c r="M174" s="359"/>
    </row>
    <row r="175" spans="1:13" s="358" customFormat="1" ht="27.75" customHeight="1">
      <c r="A175" s="386"/>
      <c r="B175" s="973" t="s">
        <v>492</v>
      </c>
      <c r="C175" s="974"/>
      <c r="D175" s="305">
        <v>1</v>
      </c>
      <c r="E175" s="295" t="s">
        <v>387</v>
      </c>
      <c r="F175" s="306">
        <v>398</v>
      </c>
      <c r="G175" s="307">
        <v>398</v>
      </c>
      <c r="H175" s="306">
        <v>329</v>
      </c>
      <c r="I175" s="281">
        <v>329</v>
      </c>
      <c r="J175" s="308">
        <v>727</v>
      </c>
      <c r="K175" s="384"/>
      <c r="L175" s="357"/>
      <c r="M175" s="359"/>
    </row>
    <row r="176" spans="1:13" s="358" customFormat="1" ht="24" customHeight="1">
      <c r="A176" s="387"/>
      <c r="B176" s="991" t="s">
        <v>493</v>
      </c>
      <c r="C176" s="992"/>
      <c r="D176" s="388"/>
      <c r="E176" s="388"/>
      <c r="F176" s="389"/>
      <c r="G176" s="390">
        <v>282961</v>
      </c>
      <c r="H176" s="391"/>
      <c r="I176" s="390">
        <v>5653</v>
      </c>
      <c r="J176" s="394">
        <v>288614</v>
      </c>
      <c r="K176" s="393"/>
      <c r="L176" s="357"/>
      <c r="M176" s="359"/>
    </row>
    <row r="177" spans="1:13" s="212" customFormat="1" ht="24" customHeight="1">
      <c r="A177" s="318">
        <v>6</v>
      </c>
      <c r="B177" s="962" t="s">
        <v>494</v>
      </c>
      <c r="C177" s="963" t="s">
        <v>443</v>
      </c>
      <c r="D177" s="395"/>
      <c r="E177" s="395"/>
      <c r="F177" s="396"/>
      <c r="G177" s="397"/>
      <c r="H177" s="398"/>
      <c r="I177" s="397"/>
      <c r="J177" s="399"/>
      <c r="K177" s="400"/>
      <c r="L177" s="220"/>
      <c r="M177" s="211"/>
    </row>
    <row r="178" spans="1:13" s="212" customFormat="1" ht="48" customHeight="1">
      <c r="A178" s="332"/>
      <c r="B178" s="958" t="s">
        <v>495</v>
      </c>
      <c r="C178" s="959"/>
      <c r="D178" s="305">
        <v>30</v>
      </c>
      <c r="E178" s="333" t="s">
        <v>105</v>
      </c>
      <c r="F178" s="334">
        <v>1570</v>
      </c>
      <c r="G178" s="300">
        <v>47100</v>
      </c>
      <c r="H178" s="335">
        <v>115</v>
      </c>
      <c r="I178" s="300">
        <v>3450</v>
      </c>
      <c r="J178" s="336">
        <v>50550</v>
      </c>
      <c r="K178" s="337"/>
      <c r="L178" s="220"/>
      <c r="M178" s="211"/>
    </row>
    <row r="179" spans="1:13" s="212" customFormat="1" ht="48" customHeight="1">
      <c r="A179" s="332"/>
      <c r="B179" s="993" t="s">
        <v>496</v>
      </c>
      <c r="C179" s="961"/>
      <c r="D179" s="305">
        <v>26</v>
      </c>
      <c r="E179" s="333" t="s">
        <v>105</v>
      </c>
      <c r="F179" s="334">
        <v>1570</v>
      </c>
      <c r="G179" s="300">
        <v>40820</v>
      </c>
      <c r="H179" s="335">
        <v>115</v>
      </c>
      <c r="I179" s="300">
        <v>2990</v>
      </c>
      <c r="J179" s="336">
        <v>43810</v>
      </c>
      <c r="K179" s="337"/>
      <c r="L179" s="220"/>
      <c r="M179" s="211"/>
    </row>
    <row r="180" spans="1:13" s="212" customFormat="1" ht="48" customHeight="1">
      <c r="A180" s="332"/>
      <c r="B180" s="993" t="s">
        <v>497</v>
      </c>
      <c r="C180" s="961"/>
      <c r="D180" s="305">
        <v>11</v>
      </c>
      <c r="E180" s="333" t="s">
        <v>105</v>
      </c>
      <c r="F180" s="334">
        <v>1570</v>
      </c>
      <c r="G180" s="300">
        <v>17270</v>
      </c>
      <c r="H180" s="335">
        <v>115</v>
      </c>
      <c r="I180" s="300">
        <v>1265</v>
      </c>
      <c r="J180" s="336">
        <v>18535</v>
      </c>
      <c r="K180" s="337"/>
      <c r="L180" s="220"/>
      <c r="M180" s="211"/>
    </row>
    <row r="181" spans="1:13" s="212" customFormat="1" ht="48" customHeight="1">
      <c r="A181" s="332"/>
      <c r="B181" s="967" t="s">
        <v>498</v>
      </c>
      <c r="C181" s="968"/>
      <c r="D181" s="305">
        <v>63</v>
      </c>
      <c r="E181" s="333" t="s">
        <v>105</v>
      </c>
      <c r="F181" s="334">
        <v>850</v>
      </c>
      <c r="G181" s="300">
        <v>53550</v>
      </c>
      <c r="H181" s="335">
        <v>115</v>
      </c>
      <c r="I181" s="300">
        <v>7245</v>
      </c>
      <c r="J181" s="336">
        <v>60795</v>
      </c>
      <c r="K181" s="337"/>
      <c r="L181" s="220"/>
      <c r="M181" s="211"/>
    </row>
    <row r="182" spans="1:13" s="212" customFormat="1" ht="50.25" customHeight="1">
      <c r="A182" s="332"/>
      <c r="B182" s="967" t="s">
        <v>499</v>
      </c>
      <c r="C182" s="968"/>
      <c r="D182" s="305">
        <v>23</v>
      </c>
      <c r="E182" s="333" t="s">
        <v>105</v>
      </c>
      <c r="F182" s="334">
        <v>4290</v>
      </c>
      <c r="G182" s="300">
        <v>98670</v>
      </c>
      <c r="H182" s="335">
        <v>115</v>
      </c>
      <c r="I182" s="300">
        <v>2645</v>
      </c>
      <c r="J182" s="336">
        <v>101315</v>
      </c>
      <c r="K182" s="337"/>
      <c r="L182" s="220"/>
      <c r="M182" s="211"/>
    </row>
    <row r="183" spans="1:13" s="212" customFormat="1" ht="68.25" customHeight="1">
      <c r="A183" s="332"/>
      <c r="B183" s="999" t="s">
        <v>500</v>
      </c>
      <c r="C183" s="1000"/>
      <c r="D183" s="333">
        <v>1</v>
      </c>
      <c r="E183" s="333" t="s">
        <v>105</v>
      </c>
      <c r="F183" s="334">
        <v>15840</v>
      </c>
      <c r="G183" s="300">
        <v>15840</v>
      </c>
      <c r="H183" s="335">
        <v>135</v>
      </c>
      <c r="I183" s="300">
        <v>135</v>
      </c>
      <c r="J183" s="336">
        <v>15975</v>
      </c>
      <c r="K183" s="337"/>
      <c r="L183" s="220"/>
      <c r="M183" s="211"/>
    </row>
    <row r="184" spans="1:13" s="212" customFormat="1" ht="69.75" customHeight="1">
      <c r="A184" s="332"/>
      <c r="B184" s="999" t="s">
        <v>501</v>
      </c>
      <c r="C184" s="1000"/>
      <c r="D184" s="333">
        <v>1</v>
      </c>
      <c r="E184" s="333" t="s">
        <v>105</v>
      </c>
      <c r="F184" s="334">
        <v>13420</v>
      </c>
      <c r="G184" s="300">
        <v>13420</v>
      </c>
      <c r="H184" s="335">
        <v>135</v>
      </c>
      <c r="I184" s="300">
        <v>135</v>
      </c>
      <c r="J184" s="336">
        <v>13555</v>
      </c>
      <c r="K184" s="337"/>
      <c r="L184" s="220"/>
      <c r="M184" s="211"/>
    </row>
    <row r="185" spans="1:13" s="212" customFormat="1" ht="66" customHeight="1">
      <c r="A185" s="332"/>
      <c r="B185" s="999" t="s">
        <v>502</v>
      </c>
      <c r="C185" s="1000"/>
      <c r="D185" s="333">
        <v>6</v>
      </c>
      <c r="E185" s="333" t="s">
        <v>105</v>
      </c>
      <c r="F185" s="334">
        <v>5720</v>
      </c>
      <c r="G185" s="300">
        <v>34320</v>
      </c>
      <c r="H185" s="335">
        <v>135</v>
      </c>
      <c r="I185" s="300">
        <v>810</v>
      </c>
      <c r="J185" s="336">
        <v>35130</v>
      </c>
      <c r="K185" s="337"/>
      <c r="L185" s="220"/>
      <c r="M185" s="211"/>
    </row>
    <row r="186" spans="1:13" s="212" customFormat="1" ht="24" customHeight="1">
      <c r="A186" s="404"/>
      <c r="B186" s="997" t="s">
        <v>682</v>
      </c>
      <c r="C186" s="998"/>
      <c r="D186" s="333"/>
      <c r="E186" s="333"/>
      <c r="F186" s="334"/>
      <c r="G186" s="300"/>
      <c r="H186" s="335"/>
      <c r="I186" s="300"/>
      <c r="J186" s="336"/>
      <c r="K186" s="337"/>
      <c r="L186" s="220"/>
      <c r="M186" s="211"/>
    </row>
    <row r="187" spans="1:13" s="212" customFormat="1" ht="24" customHeight="1">
      <c r="A187" s="401"/>
      <c r="B187" s="946" t="s">
        <v>503</v>
      </c>
      <c r="C187" s="947" t="s">
        <v>504</v>
      </c>
      <c r="D187" s="333">
        <v>2031</v>
      </c>
      <c r="E187" s="333" t="s">
        <v>392</v>
      </c>
      <c r="F187" s="334">
        <v>33</v>
      </c>
      <c r="G187" s="300">
        <v>67023</v>
      </c>
      <c r="H187" s="306">
        <v>12</v>
      </c>
      <c r="I187" s="300">
        <v>24372</v>
      </c>
      <c r="J187" s="336">
        <v>91395</v>
      </c>
      <c r="K187" s="402"/>
      <c r="L187" s="264"/>
    </row>
    <row r="188" spans="1:13" s="212" customFormat="1" ht="24" customHeight="1">
      <c r="A188" s="404"/>
      <c r="B188" s="946" t="s">
        <v>505</v>
      </c>
      <c r="C188" s="947" t="s">
        <v>394</v>
      </c>
      <c r="D188" s="405">
        <v>661</v>
      </c>
      <c r="E188" s="295" t="s">
        <v>392</v>
      </c>
      <c r="F188" s="296">
        <v>75</v>
      </c>
      <c r="G188" s="297">
        <v>49575</v>
      </c>
      <c r="H188" s="304">
        <v>28</v>
      </c>
      <c r="I188" s="297">
        <v>18508</v>
      </c>
      <c r="J188" s="406">
        <v>68083</v>
      </c>
      <c r="K188" s="402"/>
      <c r="L188" s="264"/>
    </row>
    <row r="189" spans="1:13" s="212" customFormat="1" ht="24" customHeight="1">
      <c r="A189" s="407"/>
      <c r="B189" s="961" t="s">
        <v>396</v>
      </c>
      <c r="C189" s="961" t="s">
        <v>397</v>
      </c>
      <c r="D189" s="305">
        <v>1</v>
      </c>
      <c r="E189" s="295" t="s">
        <v>387</v>
      </c>
      <c r="F189" s="306">
        <v>10787</v>
      </c>
      <c r="G189" s="307">
        <v>10787</v>
      </c>
      <c r="H189" s="306">
        <v>3994</v>
      </c>
      <c r="I189" s="281">
        <v>3994</v>
      </c>
      <c r="J189" s="308">
        <v>14781</v>
      </c>
      <c r="K189" s="384"/>
      <c r="L189" s="220"/>
      <c r="M189" s="211"/>
    </row>
    <row r="190" spans="1:13" s="212" customFormat="1" ht="24" customHeight="1">
      <c r="A190" s="408"/>
      <c r="B190" s="964" t="s">
        <v>506</v>
      </c>
      <c r="C190" s="964"/>
      <c r="D190" s="312"/>
      <c r="E190" s="312"/>
      <c r="F190" s="313"/>
      <c r="G190" s="314">
        <v>448375</v>
      </c>
      <c r="H190" s="315"/>
      <c r="I190" s="314">
        <v>65549</v>
      </c>
      <c r="J190" s="409">
        <v>513924</v>
      </c>
      <c r="K190" s="410"/>
      <c r="L190" s="220"/>
      <c r="M190" s="211"/>
    </row>
    <row r="191" spans="1:13" s="212" customFormat="1" ht="24" customHeight="1">
      <c r="A191" s="318">
        <v>7</v>
      </c>
      <c r="B191" s="965" t="s">
        <v>507</v>
      </c>
      <c r="C191" s="965" t="s">
        <v>508</v>
      </c>
      <c r="D191" s="405"/>
      <c r="E191" s="411"/>
      <c r="F191" s="412"/>
      <c r="G191" s="413"/>
      <c r="H191" s="414"/>
      <c r="I191" s="413"/>
      <c r="J191" s="415"/>
      <c r="K191" s="402"/>
      <c r="L191" s="264"/>
    </row>
    <row r="192" spans="1:13" s="212" customFormat="1" ht="24" customHeight="1">
      <c r="A192" s="480"/>
      <c r="B192" s="1001" t="s">
        <v>683</v>
      </c>
      <c r="C192" s="1001" t="s">
        <v>510</v>
      </c>
      <c r="D192" s="524">
        <v>45</v>
      </c>
      <c r="E192" s="524" t="s">
        <v>392</v>
      </c>
      <c r="F192" s="525">
        <v>678</v>
      </c>
      <c r="G192" s="307">
        <v>30510</v>
      </c>
      <c r="H192" s="526">
        <v>110</v>
      </c>
      <c r="I192" s="307">
        <v>4950</v>
      </c>
      <c r="J192" s="527">
        <v>35460</v>
      </c>
      <c r="K192" s="529"/>
      <c r="L192" s="530"/>
    </row>
    <row r="193" spans="1:12" s="212" customFormat="1" ht="24" customHeight="1">
      <c r="A193" s="480"/>
      <c r="B193" s="1001" t="s">
        <v>509</v>
      </c>
      <c r="C193" s="1001" t="s">
        <v>510</v>
      </c>
      <c r="D193" s="524">
        <v>643</v>
      </c>
      <c r="E193" s="524" t="s">
        <v>392</v>
      </c>
      <c r="F193" s="525">
        <v>535</v>
      </c>
      <c r="G193" s="307">
        <v>344005</v>
      </c>
      <c r="H193" s="526">
        <v>100</v>
      </c>
      <c r="I193" s="307">
        <v>64300</v>
      </c>
      <c r="J193" s="527">
        <v>408305</v>
      </c>
      <c r="K193" s="529"/>
      <c r="L193" s="264"/>
    </row>
    <row r="194" spans="1:12" s="212" customFormat="1" ht="24" customHeight="1">
      <c r="A194" s="332"/>
      <c r="B194" s="961" t="s">
        <v>511</v>
      </c>
      <c r="C194" s="961" t="s">
        <v>510</v>
      </c>
      <c r="D194" s="333">
        <v>32</v>
      </c>
      <c r="E194" s="333" t="s">
        <v>392</v>
      </c>
      <c r="F194" s="334">
        <v>408</v>
      </c>
      <c r="G194" s="300">
        <v>13056</v>
      </c>
      <c r="H194" s="306">
        <v>85</v>
      </c>
      <c r="I194" s="300">
        <v>2720</v>
      </c>
      <c r="J194" s="336">
        <v>15776</v>
      </c>
      <c r="K194" s="337"/>
      <c r="L194" s="264"/>
    </row>
    <row r="195" spans="1:12" s="212" customFormat="1" ht="24" customHeight="1">
      <c r="A195" s="332"/>
      <c r="B195" s="961" t="s">
        <v>513</v>
      </c>
      <c r="C195" s="961" t="s">
        <v>510</v>
      </c>
      <c r="D195" s="333">
        <v>200</v>
      </c>
      <c r="E195" s="333" t="s">
        <v>392</v>
      </c>
      <c r="F195" s="334">
        <v>152</v>
      </c>
      <c r="G195" s="300">
        <v>30400</v>
      </c>
      <c r="H195" s="306">
        <v>50</v>
      </c>
      <c r="I195" s="300">
        <v>10000</v>
      </c>
      <c r="J195" s="336">
        <v>40400</v>
      </c>
      <c r="K195" s="337"/>
      <c r="L195" s="264"/>
    </row>
    <row r="196" spans="1:12" s="212" customFormat="1" ht="24" customHeight="1">
      <c r="A196" s="332"/>
      <c r="B196" s="961" t="s">
        <v>684</v>
      </c>
      <c r="C196" s="961" t="s">
        <v>510</v>
      </c>
      <c r="D196" s="333">
        <v>8</v>
      </c>
      <c r="E196" s="333" t="s">
        <v>392</v>
      </c>
      <c r="F196" s="334">
        <v>152</v>
      </c>
      <c r="G196" s="300">
        <v>1216</v>
      </c>
      <c r="H196" s="306">
        <v>45</v>
      </c>
      <c r="I196" s="300">
        <v>360</v>
      </c>
      <c r="J196" s="336">
        <v>1576</v>
      </c>
      <c r="K196" s="337"/>
      <c r="L196" s="264"/>
    </row>
    <row r="197" spans="1:12" s="212" customFormat="1" ht="24" customHeight="1">
      <c r="A197" s="404"/>
      <c r="B197" s="961" t="s">
        <v>514</v>
      </c>
      <c r="C197" s="961" t="s">
        <v>510</v>
      </c>
      <c r="D197" s="333">
        <v>12</v>
      </c>
      <c r="E197" s="333" t="s">
        <v>392</v>
      </c>
      <c r="F197" s="334">
        <v>57</v>
      </c>
      <c r="G197" s="300">
        <v>684</v>
      </c>
      <c r="H197" s="306">
        <v>30</v>
      </c>
      <c r="I197" s="300">
        <v>360</v>
      </c>
      <c r="J197" s="336">
        <v>1044</v>
      </c>
      <c r="K197" s="337"/>
      <c r="L197" s="264"/>
    </row>
    <row r="198" spans="1:12" s="212" customFormat="1" ht="24" customHeight="1">
      <c r="A198" s="404"/>
      <c r="B198" s="961" t="s">
        <v>515</v>
      </c>
      <c r="C198" s="961" t="s">
        <v>510</v>
      </c>
      <c r="D198" s="333">
        <v>3</v>
      </c>
      <c r="E198" s="333" t="s">
        <v>392</v>
      </c>
      <c r="F198" s="334">
        <v>38</v>
      </c>
      <c r="G198" s="300">
        <v>114</v>
      </c>
      <c r="H198" s="306">
        <v>25</v>
      </c>
      <c r="I198" s="300">
        <v>75</v>
      </c>
      <c r="J198" s="336">
        <v>189</v>
      </c>
      <c r="K198" s="337"/>
      <c r="L198" s="264"/>
    </row>
    <row r="199" spans="1:12" s="212" customFormat="1" ht="24" customHeight="1">
      <c r="A199" s="332"/>
      <c r="B199" s="961" t="s">
        <v>516</v>
      </c>
      <c r="C199" s="961" t="s">
        <v>510</v>
      </c>
      <c r="D199" s="333">
        <v>400</v>
      </c>
      <c r="E199" s="333" t="s">
        <v>392</v>
      </c>
      <c r="F199" s="334">
        <v>200</v>
      </c>
      <c r="G199" s="300">
        <v>80000</v>
      </c>
      <c r="H199" s="306">
        <v>40</v>
      </c>
      <c r="I199" s="300">
        <v>16000</v>
      </c>
      <c r="J199" s="336">
        <v>96000</v>
      </c>
      <c r="K199" s="337"/>
      <c r="L199" s="264"/>
    </row>
    <row r="200" spans="1:12" s="513" customFormat="1" ht="24" customHeight="1">
      <c r="A200" s="531"/>
      <c r="B200" s="1001" t="s">
        <v>517</v>
      </c>
      <c r="C200" s="1001" t="s">
        <v>510</v>
      </c>
      <c r="D200" s="524">
        <v>1208</v>
      </c>
      <c r="E200" s="524" t="s">
        <v>392</v>
      </c>
      <c r="F200" s="525">
        <v>78</v>
      </c>
      <c r="G200" s="307">
        <v>94224</v>
      </c>
      <c r="H200" s="526">
        <v>25</v>
      </c>
      <c r="I200" s="307">
        <v>30200</v>
      </c>
      <c r="J200" s="527">
        <v>124424</v>
      </c>
      <c r="K200" s="529"/>
      <c r="L200" s="530"/>
    </row>
    <row r="201" spans="1:12" s="513" customFormat="1" ht="24" customHeight="1">
      <c r="A201" s="531"/>
      <c r="B201" s="1001" t="s">
        <v>518</v>
      </c>
      <c r="C201" s="1001" t="s">
        <v>510</v>
      </c>
      <c r="D201" s="524">
        <v>565</v>
      </c>
      <c r="E201" s="524" t="s">
        <v>392</v>
      </c>
      <c r="F201" s="525">
        <v>56</v>
      </c>
      <c r="G201" s="307">
        <v>31640</v>
      </c>
      <c r="H201" s="526">
        <v>16</v>
      </c>
      <c r="I201" s="307">
        <v>9040</v>
      </c>
      <c r="J201" s="527">
        <v>40680</v>
      </c>
      <c r="K201" s="529"/>
      <c r="L201" s="530"/>
    </row>
    <row r="202" spans="1:12" s="513" customFormat="1" ht="24" customHeight="1">
      <c r="A202" s="531"/>
      <c r="B202" s="1001" t="s">
        <v>519</v>
      </c>
      <c r="C202" s="1001" t="s">
        <v>510</v>
      </c>
      <c r="D202" s="524">
        <v>356</v>
      </c>
      <c r="E202" s="524" t="s">
        <v>392</v>
      </c>
      <c r="F202" s="525">
        <v>43</v>
      </c>
      <c r="G202" s="307">
        <v>15308</v>
      </c>
      <c r="H202" s="526">
        <v>14</v>
      </c>
      <c r="I202" s="307">
        <v>4984</v>
      </c>
      <c r="J202" s="527">
        <v>20292</v>
      </c>
      <c r="K202" s="529"/>
      <c r="L202" s="530"/>
    </row>
    <row r="203" spans="1:12" s="513" customFormat="1" ht="24" customHeight="1">
      <c r="A203" s="531"/>
      <c r="B203" s="1001" t="s">
        <v>636</v>
      </c>
      <c r="C203" s="1001" t="s">
        <v>510</v>
      </c>
      <c r="D203" s="524">
        <v>71</v>
      </c>
      <c r="E203" s="524" t="s">
        <v>392</v>
      </c>
      <c r="F203" s="525">
        <v>33</v>
      </c>
      <c r="G203" s="307">
        <v>2343</v>
      </c>
      <c r="H203" s="526">
        <v>12</v>
      </c>
      <c r="I203" s="307">
        <v>852</v>
      </c>
      <c r="J203" s="527">
        <v>3195</v>
      </c>
      <c r="K203" s="529"/>
      <c r="L203" s="530"/>
    </row>
    <row r="204" spans="1:12" s="534" customFormat="1" ht="24" customHeight="1">
      <c r="A204" s="532"/>
      <c r="B204" s="1001" t="s">
        <v>685</v>
      </c>
      <c r="C204" s="1001" t="s">
        <v>510</v>
      </c>
      <c r="D204" s="524">
        <v>40</v>
      </c>
      <c r="E204" s="524" t="s">
        <v>392</v>
      </c>
      <c r="F204" s="525">
        <v>246</v>
      </c>
      <c r="G204" s="307">
        <v>9840</v>
      </c>
      <c r="H204" s="526">
        <v>65</v>
      </c>
      <c r="I204" s="307">
        <v>2600</v>
      </c>
      <c r="J204" s="527">
        <v>12440</v>
      </c>
      <c r="K204" s="533"/>
      <c r="L204" s="742"/>
    </row>
    <row r="205" spans="1:12" s="212" customFormat="1" ht="24" customHeight="1">
      <c r="A205" s="401"/>
      <c r="B205" s="946" t="s">
        <v>520</v>
      </c>
      <c r="C205" s="947"/>
      <c r="D205" s="333">
        <v>40</v>
      </c>
      <c r="E205" s="333" t="s">
        <v>392</v>
      </c>
      <c r="F205" s="334">
        <v>183</v>
      </c>
      <c r="G205" s="300">
        <v>7320</v>
      </c>
      <c r="H205" s="306">
        <v>40</v>
      </c>
      <c r="I205" s="300">
        <v>1600</v>
      </c>
      <c r="J205" s="336">
        <v>8920</v>
      </c>
      <c r="K205" s="402"/>
      <c r="L205" s="264"/>
    </row>
    <row r="206" spans="1:12" s="212" customFormat="1" ht="24" customHeight="1">
      <c r="A206" s="401"/>
      <c r="B206" s="961" t="s">
        <v>522</v>
      </c>
      <c r="C206" s="961" t="s">
        <v>523</v>
      </c>
      <c r="D206" s="333">
        <v>1326</v>
      </c>
      <c r="E206" s="333" t="s">
        <v>392</v>
      </c>
      <c r="F206" s="334">
        <v>61</v>
      </c>
      <c r="G206" s="300">
        <v>80886</v>
      </c>
      <c r="H206" s="306">
        <v>20</v>
      </c>
      <c r="I206" s="300">
        <v>26520</v>
      </c>
      <c r="J206" s="336">
        <v>107406</v>
      </c>
      <c r="K206" s="402"/>
      <c r="L206" s="264"/>
    </row>
    <row r="207" spans="1:12" s="212" customFormat="1" ht="24" customHeight="1">
      <c r="A207" s="401"/>
      <c r="B207" s="961" t="s">
        <v>524</v>
      </c>
      <c r="C207" s="961" t="s">
        <v>521</v>
      </c>
      <c r="D207" s="333">
        <v>10</v>
      </c>
      <c r="E207" s="333" t="s">
        <v>392</v>
      </c>
      <c r="F207" s="334">
        <v>39</v>
      </c>
      <c r="G207" s="300">
        <v>390</v>
      </c>
      <c r="H207" s="306">
        <v>16</v>
      </c>
      <c r="I207" s="300">
        <v>160</v>
      </c>
      <c r="J207" s="336">
        <v>550</v>
      </c>
      <c r="K207" s="402"/>
      <c r="L207" s="264"/>
    </row>
    <row r="208" spans="1:12" s="212" customFormat="1" ht="24" customHeight="1">
      <c r="A208" s="401"/>
      <c r="B208" s="961" t="s">
        <v>525</v>
      </c>
      <c r="C208" s="961" t="s">
        <v>510</v>
      </c>
      <c r="D208" s="333">
        <v>1663</v>
      </c>
      <c r="E208" s="333" t="s">
        <v>392</v>
      </c>
      <c r="F208" s="334">
        <v>22</v>
      </c>
      <c r="G208" s="300">
        <v>36586</v>
      </c>
      <c r="H208" s="306">
        <v>12</v>
      </c>
      <c r="I208" s="300">
        <v>19956</v>
      </c>
      <c r="J208" s="336">
        <v>56542</v>
      </c>
      <c r="K208" s="402"/>
      <c r="L208" s="264"/>
    </row>
    <row r="209" spans="1:12" s="212" customFormat="1" ht="24" customHeight="1">
      <c r="A209" s="401"/>
      <c r="B209" s="946" t="s">
        <v>526</v>
      </c>
      <c r="C209" s="947" t="s">
        <v>512</v>
      </c>
      <c r="D209" s="333">
        <v>6498</v>
      </c>
      <c r="E209" s="333" t="s">
        <v>392</v>
      </c>
      <c r="F209" s="334">
        <v>13</v>
      </c>
      <c r="G209" s="300">
        <v>84474</v>
      </c>
      <c r="H209" s="306">
        <v>10</v>
      </c>
      <c r="I209" s="300">
        <v>64980</v>
      </c>
      <c r="J209" s="336">
        <v>149454</v>
      </c>
      <c r="K209" s="402"/>
      <c r="L209" s="264"/>
    </row>
    <row r="210" spans="1:12" s="212" customFormat="1" ht="24" customHeight="1">
      <c r="A210" s="401"/>
      <c r="B210" s="946" t="s">
        <v>527</v>
      </c>
      <c r="C210" s="947" t="s">
        <v>504</v>
      </c>
      <c r="D210" s="333">
        <v>23022</v>
      </c>
      <c r="E210" s="333" t="s">
        <v>392</v>
      </c>
      <c r="F210" s="334">
        <v>9</v>
      </c>
      <c r="G210" s="300">
        <v>207198</v>
      </c>
      <c r="H210" s="306">
        <v>7</v>
      </c>
      <c r="I210" s="300">
        <v>161154</v>
      </c>
      <c r="J210" s="336">
        <v>368352</v>
      </c>
      <c r="K210" s="402"/>
      <c r="L210" s="264"/>
    </row>
    <row r="211" spans="1:12" s="212" customFormat="1" ht="24" customHeight="1">
      <c r="A211" s="401"/>
      <c r="B211" s="946" t="s">
        <v>528</v>
      </c>
      <c r="C211" s="947" t="s">
        <v>397</v>
      </c>
      <c r="D211" s="305">
        <v>1</v>
      </c>
      <c r="E211" s="295" t="s">
        <v>387</v>
      </c>
      <c r="F211" s="306">
        <v>53509</v>
      </c>
      <c r="G211" s="307">
        <v>53509</v>
      </c>
      <c r="H211" s="306">
        <v>21040</v>
      </c>
      <c r="I211" s="281">
        <v>21040</v>
      </c>
      <c r="J211" s="308">
        <v>74549</v>
      </c>
      <c r="K211" s="384"/>
      <c r="L211" s="264"/>
    </row>
    <row r="212" spans="1:12" s="212" customFormat="1" ht="24" customHeight="1">
      <c r="A212" s="416"/>
      <c r="B212" s="1002" t="s">
        <v>529</v>
      </c>
      <c r="C212" s="1003"/>
      <c r="D212" s="417"/>
      <c r="E212" s="418"/>
      <c r="F212" s="419"/>
      <c r="G212" s="420">
        <v>1123703</v>
      </c>
      <c r="H212" s="421"/>
      <c r="I212" s="420">
        <v>441851</v>
      </c>
      <c r="J212" s="422">
        <v>1565554</v>
      </c>
      <c r="K212" s="423"/>
      <c r="L212" s="264"/>
    </row>
    <row r="213" spans="1:12" s="212" customFormat="1" ht="24" customHeight="1">
      <c r="A213" s="424">
        <v>8</v>
      </c>
      <c r="B213" s="962" t="s">
        <v>530</v>
      </c>
      <c r="C213" s="963" t="s">
        <v>489</v>
      </c>
      <c r="D213" s="405"/>
      <c r="E213" s="411"/>
      <c r="F213" s="412"/>
      <c r="G213" s="413"/>
      <c r="H213" s="414"/>
      <c r="I213" s="413"/>
      <c r="J213" s="415"/>
      <c r="K213" s="402"/>
      <c r="L213" s="264"/>
    </row>
    <row r="214" spans="1:12" s="212" customFormat="1" ht="48" customHeight="1">
      <c r="A214" s="424"/>
      <c r="B214" s="958" t="s">
        <v>645</v>
      </c>
      <c r="C214" s="947" t="s">
        <v>394</v>
      </c>
      <c r="D214" s="405">
        <v>2</v>
      </c>
      <c r="E214" s="295" t="s">
        <v>392</v>
      </c>
      <c r="F214" s="296">
        <v>1608</v>
      </c>
      <c r="G214" s="297">
        <v>3216</v>
      </c>
      <c r="H214" s="304">
        <v>120</v>
      </c>
      <c r="I214" s="297">
        <v>240</v>
      </c>
      <c r="J214" s="406">
        <v>3456</v>
      </c>
      <c r="K214" s="402"/>
      <c r="L214" s="264"/>
    </row>
    <row r="215" spans="1:12" s="212" customFormat="1" ht="48" customHeight="1">
      <c r="A215" s="424"/>
      <c r="B215" s="958" t="s">
        <v>531</v>
      </c>
      <c r="C215" s="947" t="s">
        <v>394</v>
      </c>
      <c r="D215" s="405">
        <v>68</v>
      </c>
      <c r="E215" s="295" t="s">
        <v>392</v>
      </c>
      <c r="F215" s="296">
        <v>1080</v>
      </c>
      <c r="G215" s="297">
        <v>73440</v>
      </c>
      <c r="H215" s="304">
        <v>65</v>
      </c>
      <c r="I215" s="297">
        <v>4420</v>
      </c>
      <c r="J215" s="406">
        <v>77860</v>
      </c>
      <c r="K215" s="402"/>
      <c r="L215" s="264"/>
    </row>
    <row r="216" spans="1:12" s="212" customFormat="1" ht="48" customHeight="1">
      <c r="A216" s="424"/>
      <c r="B216" s="958" t="s">
        <v>532</v>
      </c>
      <c r="C216" s="947" t="s">
        <v>394</v>
      </c>
      <c r="D216" s="405">
        <v>6</v>
      </c>
      <c r="E216" s="295" t="s">
        <v>392</v>
      </c>
      <c r="F216" s="296">
        <v>909</v>
      </c>
      <c r="G216" s="297">
        <v>5454</v>
      </c>
      <c r="H216" s="304">
        <v>80</v>
      </c>
      <c r="I216" s="297">
        <v>480</v>
      </c>
      <c r="J216" s="406">
        <v>5934</v>
      </c>
      <c r="K216" s="402"/>
      <c r="L216" s="264"/>
    </row>
    <row r="217" spans="1:12" s="212" customFormat="1" ht="24" customHeight="1">
      <c r="A217" s="424"/>
      <c r="B217" s="946" t="s">
        <v>533</v>
      </c>
      <c r="C217" s="947" t="s">
        <v>394</v>
      </c>
      <c r="D217" s="405">
        <v>18</v>
      </c>
      <c r="E217" s="295" t="s">
        <v>392</v>
      </c>
      <c r="F217" s="296">
        <v>566</v>
      </c>
      <c r="G217" s="297">
        <v>10188</v>
      </c>
      <c r="H217" s="304">
        <v>60</v>
      </c>
      <c r="I217" s="297">
        <v>1080</v>
      </c>
      <c r="J217" s="406">
        <v>11268</v>
      </c>
      <c r="K217" s="402"/>
      <c r="L217" s="425"/>
    </row>
    <row r="218" spans="1:12" s="513" customFormat="1" ht="24" customHeight="1">
      <c r="A218" s="531"/>
      <c r="B218" s="944" t="s">
        <v>395</v>
      </c>
      <c r="C218" s="945" t="s">
        <v>394</v>
      </c>
      <c r="D218" s="506">
        <v>54</v>
      </c>
      <c r="E218" s="506" t="s">
        <v>392</v>
      </c>
      <c r="F218" s="507">
        <v>248</v>
      </c>
      <c r="G218" s="508">
        <v>13392</v>
      </c>
      <c r="H218" s="535">
        <v>36</v>
      </c>
      <c r="I218" s="508">
        <v>1944</v>
      </c>
      <c r="J218" s="510">
        <v>15336</v>
      </c>
      <c r="K218" s="536"/>
      <c r="L218" s="537"/>
    </row>
    <row r="219" spans="1:12" s="513" customFormat="1" ht="24" customHeight="1">
      <c r="A219" s="531"/>
      <c r="B219" s="944" t="s">
        <v>686</v>
      </c>
      <c r="C219" s="945" t="s">
        <v>394</v>
      </c>
      <c r="D219" s="506">
        <v>8</v>
      </c>
      <c r="E219" s="506" t="s">
        <v>392</v>
      </c>
      <c r="F219" s="507">
        <v>560</v>
      </c>
      <c r="G219" s="508">
        <v>4480</v>
      </c>
      <c r="H219" s="535">
        <v>85</v>
      </c>
      <c r="I219" s="508">
        <v>680</v>
      </c>
      <c r="J219" s="538">
        <v>5160</v>
      </c>
      <c r="K219" s="536"/>
      <c r="L219" s="537"/>
    </row>
    <row r="220" spans="1:12" s="212" customFormat="1" ht="23.45" customHeight="1">
      <c r="A220" s="404"/>
      <c r="B220" s="946" t="s">
        <v>534</v>
      </c>
      <c r="C220" s="947" t="s">
        <v>394</v>
      </c>
      <c r="D220" s="295">
        <v>10</v>
      </c>
      <c r="E220" s="295" t="s">
        <v>392</v>
      </c>
      <c r="F220" s="296">
        <v>488</v>
      </c>
      <c r="G220" s="297">
        <v>4880</v>
      </c>
      <c r="H220" s="304">
        <v>75</v>
      </c>
      <c r="I220" s="297">
        <v>750</v>
      </c>
      <c r="J220" s="406">
        <v>5630</v>
      </c>
      <c r="K220" s="426"/>
      <c r="L220" s="425"/>
    </row>
    <row r="221" spans="1:12" s="212" customFormat="1" ht="24" customHeight="1">
      <c r="A221" s="404"/>
      <c r="B221" s="946" t="s">
        <v>535</v>
      </c>
      <c r="C221" s="947" t="s">
        <v>394</v>
      </c>
      <c r="D221" s="405">
        <v>94</v>
      </c>
      <c r="E221" s="295" t="s">
        <v>392</v>
      </c>
      <c r="F221" s="296">
        <v>219</v>
      </c>
      <c r="G221" s="297">
        <v>20586</v>
      </c>
      <c r="H221" s="304">
        <v>48</v>
      </c>
      <c r="I221" s="297">
        <v>4512</v>
      </c>
      <c r="J221" s="406">
        <v>25098</v>
      </c>
      <c r="K221" s="402"/>
      <c r="L221" s="264"/>
    </row>
    <row r="222" spans="1:12" s="212" customFormat="1" ht="24" customHeight="1">
      <c r="A222" s="404"/>
      <c r="B222" s="946" t="s">
        <v>536</v>
      </c>
      <c r="C222" s="947" t="s">
        <v>394</v>
      </c>
      <c r="D222" s="405">
        <v>592</v>
      </c>
      <c r="E222" s="295" t="s">
        <v>392</v>
      </c>
      <c r="F222" s="296">
        <v>160</v>
      </c>
      <c r="G222" s="297">
        <v>94720</v>
      </c>
      <c r="H222" s="304">
        <v>42</v>
      </c>
      <c r="I222" s="297">
        <v>24864</v>
      </c>
      <c r="J222" s="406">
        <v>119584</v>
      </c>
      <c r="K222" s="402"/>
      <c r="L222" s="264"/>
    </row>
    <row r="223" spans="1:12" s="212" customFormat="1" ht="24" customHeight="1">
      <c r="A223" s="404"/>
      <c r="B223" s="946" t="s">
        <v>537</v>
      </c>
      <c r="C223" s="947" t="s">
        <v>394</v>
      </c>
      <c r="D223" s="405">
        <v>200</v>
      </c>
      <c r="E223" s="295" t="s">
        <v>392</v>
      </c>
      <c r="F223" s="296">
        <v>101</v>
      </c>
      <c r="G223" s="297">
        <v>20200</v>
      </c>
      <c r="H223" s="304">
        <v>32</v>
      </c>
      <c r="I223" s="297">
        <v>6400</v>
      </c>
      <c r="J223" s="406">
        <v>26600</v>
      </c>
      <c r="K223" s="402"/>
      <c r="L223" s="264"/>
    </row>
    <row r="224" spans="1:12" s="212" customFormat="1" ht="24" customHeight="1">
      <c r="A224" s="404"/>
      <c r="B224" s="946" t="s">
        <v>505</v>
      </c>
      <c r="C224" s="947" t="s">
        <v>394</v>
      </c>
      <c r="D224" s="405">
        <v>877</v>
      </c>
      <c r="E224" s="295" t="s">
        <v>392</v>
      </c>
      <c r="F224" s="296">
        <v>75</v>
      </c>
      <c r="G224" s="297">
        <v>65775</v>
      </c>
      <c r="H224" s="304">
        <v>28</v>
      </c>
      <c r="I224" s="297">
        <v>24556</v>
      </c>
      <c r="J224" s="406">
        <v>90331</v>
      </c>
      <c r="K224" s="402"/>
      <c r="L224" s="264"/>
    </row>
    <row r="225" spans="1:27" s="212" customFormat="1" ht="24" customHeight="1">
      <c r="A225" s="404"/>
      <c r="B225" s="946" t="s">
        <v>538</v>
      </c>
      <c r="C225" s="947" t="s">
        <v>394</v>
      </c>
      <c r="D225" s="405">
        <v>229</v>
      </c>
      <c r="E225" s="295" t="s">
        <v>392</v>
      </c>
      <c r="F225" s="296">
        <v>56</v>
      </c>
      <c r="G225" s="297">
        <v>12824</v>
      </c>
      <c r="H225" s="304">
        <v>26</v>
      </c>
      <c r="I225" s="297">
        <v>5954</v>
      </c>
      <c r="J225" s="406">
        <v>18778</v>
      </c>
      <c r="K225" s="402"/>
      <c r="L225" s="264"/>
    </row>
    <row r="226" spans="1:27" s="212" customFormat="1" ht="24" customHeight="1">
      <c r="A226" s="404"/>
      <c r="B226" s="946" t="s">
        <v>539</v>
      </c>
      <c r="C226" s="947" t="s">
        <v>394</v>
      </c>
      <c r="D226" s="405">
        <v>7815</v>
      </c>
      <c r="E226" s="295" t="s">
        <v>392</v>
      </c>
      <c r="F226" s="412">
        <v>26</v>
      </c>
      <c r="G226" s="297">
        <v>203190</v>
      </c>
      <c r="H226" s="304">
        <v>22</v>
      </c>
      <c r="I226" s="297">
        <v>171930</v>
      </c>
      <c r="J226" s="406">
        <v>375120</v>
      </c>
      <c r="K226" s="402"/>
      <c r="L226" s="264"/>
    </row>
    <row r="227" spans="1:27" s="241" customFormat="1" ht="24" customHeight="1">
      <c r="A227" s="531"/>
      <c r="B227" s="1004" t="s">
        <v>687</v>
      </c>
      <c r="C227" s="945" t="s">
        <v>397</v>
      </c>
      <c r="D227" s="539">
        <v>1</v>
      </c>
      <c r="E227" s="506" t="s">
        <v>387</v>
      </c>
      <c r="F227" s="526">
        <v>79851</v>
      </c>
      <c r="G227" s="307">
        <v>79851</v>
      </c>
      <c r="H227" s="526">
        <v>37171</v>
      </c>
      <c r="I227" s="413">
        <v>37171</v>
      </c>
      <c r="J227" s="540">
        <v>117022</v>
      </c>
      <c r="K227" s="541"/>
      <c r="L227" s="542"/>
    </row>
    <row r="228" spans="1:27" s="212" customFormat="1" ht="24" customHeight="1">
      <c r="A228" s="416"/>
      <c r="B228" s="1002" t="s">
        <v>541</v>
      </c>
      <c r="C228" s="1003"/>
      <c r="D228" s="417"/>
      <c r="E228" s="418"/>
      <c r="F228" s="419"/>
      <c r="G228" s="420">
        <v>612196</v>
      </c>
      <c r="H228" s="421"/>
      <c r="I228" s="420">
        <v>284981</v>
      </c>
      <c r="J228" s="427">
        <v>897177</v>
      </c>
      <c r="K228" s="428"/>
      <c r="L228" s="264"/>
    </row>
    <row r="229" spans="1:27" s="212" customFormat="1" ht="24" customHeight="1">
      <c r="A229" s="429">
        <v>9</v>
      </c>
      <c r="B229" s="1007" t="s">
        <v>542</v>
      </c>
      <c r="C229" s="1007"/>
      <c r="D229" s="430"/>
      <c r="E229" s="430"/>
      <c r="F229" s="431"/>
      <c r="G229" s="432"/>
      <c r="H229" s="503"/>
      <c r="I229" s="297"/>
      <c r="J229" s="406"/>
      <c r="K229" s="322"/>
      <c r="L229" s="220"/>
      <c r="M229" s="211"/>
    </row>
    <row r="230" spans="1:27" s="212" customFormat="1" ht="72" customHeight="1">
      <c r="A230" s="433"/>
      <c r="B230" s="1008" t="s">
        <v>543</v>
      </c>
      <c r="C230" s="1009"/>
      <c r="D230" s="678">
        <v>1</v>
      </c>
      <c r="E230" s="678" t="s">
        <v>105</v>
      </c>
      <c r="F230" s="334">
        <v>196650</v>
      </c>
      <c r="G230" s="432">
        <v>196650</v>
      </c>
      <c r="H230" s="434">
        <v>275</v>
      </c>
      <c r="I230" s="297">
        <v>275</v>
      </c>
      <c r="J230" s="406">
        <v>196925</v>
      </c>
      <c r="K230" s="322"/>
      <c r="L230" s="220"/>
      <c r="M230" s="211"/>
    </row>
    <row r="231" spans="1:27" s="212" customFormat="1" ht="48" customHeight="1">
      <c r="A231" s="433"/>
      <c r="B231" s="1005" t="s">
        <v>544</v>
      </c>
      <c r="C231" s="1006" t="s">
        <v>545</v>
      </c>
      <c r="D231" s="678">
        <v>1</v>
      </c>
      <c r="E231" s="678" t="s">
        <v>105</v>
      </c>
      <c r="F231" s="334">
        <v>29675</v>
      </c>
      <c r="G231" s="432">
        <v>29675</v>
      </c>
      <c r="H231" s="434">
        <v>275</v>
      </c>
      <c r="I231" s="297">
        <v>275</v>
      </c>
      <c r="J231" s="406">
        <v>29950</v>
      </c>
      <c r="K231" s="322"/>
      <c r="L231" s="220"/>
      <c r="M231" s="211"/>
    </row>
    <row r="232" spans="1:27" s="212" customFormat="1" ht="48" customHeight="1">
      <c r="A232" s="433"/>
      <c r="B232" s="1005" t="s">
        <v>546</v>
      </c>
      <c r="C232" s="1006" t="s">
        <v>545</v>
      </c>
      <c r="D232" s="678">
        <v>1</v>
      </c>
      <c r="E232" s="678" t="s">
        <v>105</v>
      </c>
      <c r="F232" s="334">
        <v>29675</v>
      </c>
      <c r="G232" s="432">
        <v>29675</v>
      </c>
      <c r="H232" s="434">
        <v>275</v>
      </c>
      <c r="I232" s="297">
        <v>275</v>
      </c>
      <c r="J232" s="406">
        <v>29950</v>
      </c>
      <c r="K232" s="322"/>
      <c r="L232" s="220"/>
      <c r="M232" s="211"/>
    </row>
    <row r="233" spans="1:27" s="212" customFormat="1" ht="24" customHeight="1">
      <c r="A233" s="433"/>
      <c r="B233" s="1005" t="s">
        <v>547</v>
      </c>
      <c r="C233" s="1006" t="s">
        <v>545</v>
      </c>
      <c r="D233" s="678">
        <v>7</v>
      </c>
      <c r="E233" s="678" t="s">
        <v>105</v>
      </c>
      <c r="F233" s="334">
        <v>4775</v>
      </c>
      <c r="G233" s="432">
        <v>33425</v>
      </c>
      <c r="H233" s="434">
        <v>275</v>
      </c>
      <c r="I233" s="297">
        <v>1925</v>
      </c>
      <c r="J233" s="406">
        <v>35350</v>
      </c>
      <c r="K233" s="322"/>
      <c r="L233" s="220"/>
      <c r="M233" s="211"/>
    </row>
    <row r="234" spans="1:27" ht="24" customHeight="1">
      <c r="A234" s="429"/>
      <c r="B234" s="1005" t="s">
        <v>548</v>
      </c>
      <c r="C234" s="1006" t="s">
        <v>545</v>
      </c>
      <c r="D234" s="435">
        <v>7</v>
      </c>
      <c r="E234" s="678" t="s">
        <v>105</v>
      </c>
      <c r="F234" s="334">
        <v>2750</v>
      </c>
      <c r="G234" s="432">
        <v>19250</v>
      </c>
      <c r="H234" s="434"/>
      <c r="I234" s="300" t="s">
        <v>389</v>
      </c>
      <c r="J234" s="406">
        <v>19250</v>
      </c>
      <c r="K234" s="322"/>
      <c r="L234" s="344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</row>
    <row r="235" spans="1:27" s="212" customFormat="1" ht="48" customHeight="1">
      <c r="A235" s="433"/>
      <c r="B235" s="1005" t="s">
        <v>549</v>
      </c>
      <c r="C235" s="1006" t="s">
        <v>545</v>
      </c>
      <c r="D235" s="678">
        <v>8</v>
      </c>
      <c r="E235" s="678" t="s">
        <v>105</v>
      </c>
      <c r="F235" s="334">
        <v>5250</v>
      </c>
      <c r="G235" s="432">
        <v>42000</v>
      </c>
      <c r="H235" s="434"/>
      <c r="I235" s="300" t="s">
        <v>389</v>
      </c>
      <c r="J235" s="406">
        <v>42000</v>
      </c>
      <c r="K235" s="322"/>
      <c r="L235" s="220"/>
      <c r="M235" s="211"/>
    </row>
    <row r="236" spans="1:27" s="212" customFormat="1" ht="48" customHeight="1">
      <c r="A236" s="433"/>
      <c r="B236" s="1005" t="s">
        <v>550</v>
      </c>
      <c r="C236" s="1006" t="s">
        <v>545</v>
      </c>
      <c r="D236" s="678">
        <v>14</v>
      </c>
      <c r="E236" s="678" t="s">
        <v>105</v>
      </c>
      <c r="F236" s="334">
        <v>2850</v>
      </c>
      <c r="G236" s="432">
        <v>39900</v>
      </c>
      <c r="H236" s="434"/>
      <c r="I236" s="300" t="s">
        <v>389</v>
      </c>
      <c r="J236" s="406">
        <v>39900</v>
      </c>
      <c r="K236" s="322"/>
      <c r="L236" s="220"/>
      <c r="M236" s="211"/>
    </row>
    <row r="237" spans="1:27" s="212" customFormat="1" ht="48" customHeight="1">
      <c r="A237" s="433"/>
      <c r="B237" s="1005" t="s">
        <v>551</v>
      </c>
      <c r="C237" s="1006" t="s">
        <v>545</v>
      </c>
      <c r="D237" s="678">
        <v>23</v>
      </c>
      <c r="E237" s="678" t="s">
        <v>105</v>
      </c>
      <c r="F237" s="334">
        <v>3250</v>
      </c>
      <c r="G237" s="432">
        <v>74750</v>
      </c>
      <c r="H237" s="434"/>
      <c r="I237" s="300" t="s">
        <v>389</v>
      </c>
      <c r="J237" s="406">
        <v>74750</v>
      </c>
      <c r="K237" s="322"/>
      <c r="L237" s="220"/>
      <c r="M237" s="211"/>
    </row>
    <row r="238" spans="1:27" s="212" customFormat="1" ht="48" customHeight="1">
      <c r="A238" s="433"/>
      <c r="B238" s="1005" t="s">
        <v>552</v>
      </c>
      <c r="C238" s="1006" t="s">
        <v>545</v>
      </c>
      <c r="D238" s="678">
        <v>8</v>
      </c>
      <c r="E238" s="678" t="s">
        <v>105</v>
      </c>
      <c r="F238" s="334">
        <v>1925</v>
      </c>
      <c r="G238" s="432">
        <v>15400</v>
      </c>
      <c r="H238" s="434"/>
      <c r="I238" s="300" t="s">
        <v>389</v>
      </c>
      <c r="J238" s="406">
        <v>15400</v>
      </c>
      <c r="K238" s="322"/>
      <c r="L238" s="220"/>
      <c r="M238" s="211"/>
    </row>
    <row r="239" spans="1:27" s="212" customFormat="1" ht="48" customHeight="1">
      <c r="A239" s="433"/>
      <c r="B239" s="1005" t="s">
        <v>553</v>
      </c>
      <c r="C239" s="1006" t="s">
        <v>545</v>
      </c>
      <c r="D239" s="678">
        <v>3</v>
      </c>
      <c r="E239" s="678" t="s">
        <v>105</v>
      </c>
      <c r="F239" s="334">
        <v>3075</v>
      </c>
      <c r="G239" s="432">
        <v>9225</v>
      </c>
      <c r="H239" s="434"/>
      <c r="I239" s="300" t="s">
        <v>389</v>
      </c>
      <c r="J239" s="406">
        <v>9225</v>
      </c>
      <c r="K239" s="322"/>
      <c r="L239" s="220"/>
      <c r="M239" s="211"/>
    </row>
    <row r="240" spans="1:27" s="212" customFormat="1" ht="24" customHeight="1">
      <c r="A240" s="433"/>
      <c r="B240" s="1006" t="s">
        <v>554</v>
      </c>
      <c r="C240" s="1006" t="s">
        <v>545</v>
      </c>
      <c r="D240" s="430">
        <v>32</v>
      </c>
      <c r="E240" s="430" t="s">
        <v>105</v>
      </c>
      <c r="F240" s="431">
        <v>1150</v>
      </c>
      <c r="G240" s="432">
        <v>36800</v>
      </c>
      <c r="H240" s="434">
        <v>115</v>
      </c>
      <c r="I240" s="297">
        <v>3680</v>
      </c>
      <c r="J240" s="406">
        <v>40480</v>
      </c>
      <c r="K240" s="322"/>
      <c r="L240" s="220"/>
      <c r="M240" s="211"/>
    </row>
    <row r="241" spans="1:13" s="212" customFormat="1" ht="24" customHeight="1">
      <c r="A241" s="433"/>
      <c r="B241" s="1006" t="s">
        <v>555</v>
      </c>
      <c r="C241" s="1006" t="s">
        <v>556</v>
      </c>
      <c r="D241" s="430">
        <v>292</v>
      </c>
      <c r="E241" s="430" t="s">
        <v>105</v>
      </c>
      <c r="F241" s="431">
        <v>410</v>
      </c>
      <c r="G241" s="432">
        <v>119720</v>
      </c>
      <c r="H241" s="434">
        <v>115</v>
      </c>
      <c r="I241" s="297">
        <v>33580</v>
      </c>
      <c r="J241" s="406">
        <v>153300</v>
      </c>
      <c r="K241" s="322"/>
      <c r="L241" s="220"/>
      <c r="M241" s="211"/>
    </row>
    <row r="242" spans="1:13" s="212" customFormat="1" ht="24" customHeight="1">
      <c r="A242" s="433"/>
      <c r="B242" s="1010" t="s">
        <v>557</v>
      </c>
      <c r="C242" s="1011"/>
      <c r="D242" s="430">
        <v>59</v>
      </c>
      <c r="E242" s="430" t="s">
        <v>105</v>
      </c>
      <c r="F242" s="431">
        <v>1985</v>
      </c>
      <c r="G242" s="432">
        <v>117115</v>
      </c>
      <c r="H242" s="434">
        <v>115</v>
      </c>
      <c r="I242" s="297">
        <v>6785</v>
      </c>
      <c r="J242" s="406">
        <v>123900</v>
      </c>
      <c r="K242" s="322"/>
      <c r="L242" s="220"/>
      <c r="M242" s="211"/>
    </row>
    <row r="243" spans="1:13" s="212" customFormat="1" ht="24" customHeight="1">
      <c r="A243" s="433"/>
      <c r="B243" s="1010" t="s">
        <v>558</v>
      </c>
      <c r="C243" s="1011"/>
      <c r="D243" s="430">
        <v>31</v>
      </c>
      <c r="E243" s="430" t="s">
        <v>105</v>
      </c>
      <c r="F243" s="431">
        <v>1050</v>
      </c>
      <c r="G243" s="432">
        <v>32550</v>
      </c>
      <c r="H243" s="434">
        <v>80</v>
      </c>
      <c r="I243" s="297">
        <v>2480</v>
      </c>
      <c r="J243" s="406">
        <v>35030</v>
      </c>
      <c r="K243" s="322"/>
      <c r="L243" s="220"/>
      <c r="M243" s="211"/>
    </row>
    <row r="244" spans="1:13" s="212" customFormat="1" ht="24" customHeight="1">
      <c r="A244" s="433"/>
      <c r="B244" s="1010" t="s">
        <v>559</v>
      </c>
      <c r="C244" s="1011"/>
      <c r="D244" s="430">
        <v>55</v>
      </c>
      <c r="E244" s="430" t="s">
        <v>105</v>
      </c>
      <c r="F244" s="431">
        <v>950</v>
      </c>
      <c r="G244" s="432">
        <v>52250</v>
      </c>
      <c r="H244" s="434">
        <v>80</v>
      </c>
      <c r="I244" s="297">
        <v>4400</v>
      </c>
      <c r="J244" s="406">
        <v>56650</v>
      </c>
      <c r="K244" s="322"/>
      <c r="L244" s="220"/>
      <c r="M244" s="211"/>
    </row>
    <row r="245" spans="1:13" s="212" customFormat="1" ht="24" customHeight="1">
      <c r="A245" s="433"/>
      <c r="B245" s="1010" t="s">
        <v>560</v>
      </c>
      <c r="C245" s="1011"/>
      <c r="D245" s="430">
        <v>31</v>
      </c>
      <c r="E245" s="430" t="s">
        <v>105</v>
      </c>
      <c r="F245" s="431">
        <v>1050</v>
      </c>
      <c r="G245" s="432">
        <v>32550</v>
      </c>
      <c r="H245" s="434">
        <v>80</v>
      </c>
      <c r="I245" s="297">
        <v>2480</v>
      </c>
      <c r="J245" s="406">
        <v>35030</v>
      </c>
      <c r="K245" s="322"/>
      <c r="L245" s="220"/>
      <c r="M245" s="211"/>
    </row>
    <row r="246" spans="1:13" s="212" customFormat="1" ht="24" customHeight="1">
      <c r="A246" s="433"/>
      <c r="B246" s="995" t="s">
        <v>488</v>
      </c>
      <c r="C246" s="996" t="s">
        <v>489</v>
      </c>
      <c r="D246" s="430"/>
      <c r="E246" s="430"/>
      <c r="F246" s="431"/>
      <c r="G246" s="432"/>
      <c r="H246" s="434"/>
      <c r="I246" s="297"/>
      <c r="J246" s="406"/>
      <c r="K246" s="322"/>
      <c r="L246" s="220"/>
      <c r="M246" s="211"/>
    </row>
    <row r="247" spans="1:13" s="212" customFormat="1" ht="24" customHeight="1">
      <c r="A247" s="433"/>
      <c r="B247" s="1010" t="s">
        <v>561</v>
      </c>
      <c r="C247" s="1011"/>
      <c r="D247" s="430">
        <v>572</v>
      </c>
      <c r="E247" s="430" t="s">
        <v>392</v>
      </c>
      <c r="F247" s="334">
        <v>13</v>
      </c>
      <c r="G247" s="300">
        <v>7436</v>
      </c>
      <c r="H247" s="434">
        <v>5</v>
      </c>
      <c r="I247" s="300">
        <v>2860</v>
      </c>
      <c r="J247" s="336">
        <v>10296</v>
      </c>
      <c r="K247" s="402"/>
      <c r="L247" s="220"/>
      <c r="M247" s="211"/>
    </row>
    <row r="248" spans="1:13" s="212" customFormat="1" ht="24" customHeight="1">
      <c r="A248" s="433"/>
      <c r="B248" s="1006" t="s">
        <v>562</v>
      </c>
      <c r="C248" s="1006" t="s">
        <v>563</v>
      </c>
      <c r="D248" s="430">
        <v>628</v>
      </c>
      <c r="E248" s="430" t="s">
        <v>392</v>
      </c>
      <c r="F248" s="431">
        <v>7</v>
      </c>
      <c r="G248" s="300">
        <v>4396</v>
      </c>
      <c r="H248" s="434">
        <v>7</v>
      </c>
      <c r="I248" s="300">
        <v>4396</v>
      </c>
      <c r="J248" s="436">
        <v>8792</v>
      </c>
      <c r="K248" s="322"/>
      <c r="L248" s="220"/>
      <c r="M248" s="211"/>
    </row>
    <row r="249" spans="1:13" s="212" customFormat="1" ht="24" customHeight="1">
      <c r="A249" s="433"/>
      <c r="B249" s="1010" t="s">
        <v>564</v>
      </c>
      <c r="C249" s="1011" t="s">
        <v>565</v>
      </c>
      <c r="D249" s="430">
        <v>6848</v>
      </c>
      <c r="E249" s="430" t="s">
        <v>392</v>
      </c>
      <c r="F249" s="334">
        <v>6</v>
      </c>
      <c r="G249" s="300">
        <v>41088</v>
      </c>
      <c r="H249" s="434">
        <v>5</v>
      </c>
      <c r="I249" s="300">
        <v>34240</v>
      </c>
      <c r="J249" s="336">
        <v>75328</v>
      </c>
      <c r="K249" s="402"/>
      <c r="L249" s="220"/>
      <c r="M249" s="211"/>
    </row>
    <row r="250" spans="1:13" s="212" customFormat="1" ht="24" customHeight="1">
      <c r="A250" s="433"/>
      <c r="B250" s="1010" t="s">
        <v>566</v>
      </c>
      <c r="C250" s="1011" t="s">
        <v>565</v>
      </c>
      <c r="D250" s="430">
        <v>3738</v>
      </c>
      <c r="E250" s="430" t="s">
        <v>392</v>
      </c>
      <c r="F250" s="334">
        <v>33</v>
      </c>
      <c r="G250" s="300">
        <v>123354</v>
      </c>
      <c r="H250" s="434">
        <v>12</v>
      </c>
      <c r="I250" s="300">
        <v>44856</v>
      </c>
      <c r="J250" s="336">
        <v>168210</v>
      </c>
      <c r="K250" s="402"/>
      <c r="L250" s="220"/>
      <c r="M250" s="211"/>
    </row>
    <row r="251" spans="1:13" s="212" customFormat="1" ht="24" customHeight="1">
      <c r="A251" s="404"/>
      <c r="B251" s="946" t="s">
        <v>505</v>
      </c>
      <c r="C251" s="947" t="s">
        <v>394</v>
      </c>
      <c r="D251" s="405">
        <v>1628</v>
      </c>
      <c r="E251" s="295" t="s">
        <v>392</v>
      </c>
      <c r="F251" s="296">
        <v>75</v>
      </c>
      <c r="G251" s="297">
        <v>122100</v>
      </c>
      <c r="H251" s="304">
        <v>28</v>
      </c>
      <c r="I251" s="297">
        <v>45584</v>
      </c>
      <c r="J251" s="406">
        <v>167684</v>
      </c>
      <c r="K251" s="402"/>
      <c r="L251" s="220"/>
      <c r="M251" s="211"/>
    </row>
    <row r="252" spans="1:13" s="212" customFormat="1" ht="24" customHeight="1">
      <c r="A252" s="433"/>
      <c r="B252" s="946" t="s">
        <v>567</v>
      </c>
      <c r="C252" s="947" t="s">
        <v>394</v>
      </c>
      <c r="D252" s="430">
        <v>3690</v>
      </c>
      <c r="E252" s="430" t="s">
        <v>392</v>
      </c>
      <c r="F252" s="412">
        <v>26</v>
      </c>
      <c r="G252" s="297">
        <v>95940</v>
      </c>
      <c r="H252" s="434">
        <v>22</v>
      </c>
      <c r="I252" s="297">
        <v>81180</v>
      </c>
      <c r="J252" s="406">
        <v>177120</v>
      </c>
      <c r="K252" s="402"/>
      <c r="L252" s="220"/>
      <c r="M252" s="211"/>
    </row>
    <row r="253" spans="1:13" s="212" customFormat="1" ht="24" customHeight="1">
      <c r="A253" s="433"/>
      <c r="B253" s="1006" t="s">
        <v>396</v>
      </c>
      <c r="C253" s="1006"/>
      <c r="D253" s="305">
        <v>1</v>
      </c>
      <c r="E253" s="295" t="s">
        <v>387</v>
      </c>
      <c r="F253" s="306">
        <v>41519</v>
      </c>
      <c r="G253" s="307">
        <v>41519</v>
      </c>
      <c r="H253" s="306">
        <v>23332</v>
      </c>
      <c r="I253" s="281">
        <v>23332</v>
      </c>
      <c r="J253" s="308">
        <v>64851</v>
      </c>
      <c r="K253" s="384"/>
      <c r="L253" s="220"/>
      <c r="M253" s="211"/>
    </row>
    <row r="254" spans="1:13" s="212" customFormat="1" ht="24" customHeight="1">
      <c r="A254" s="437"/>
      <c r="B254" s="1012" t="s">
        <v>568</v>
      </c>
      <c r="C254" s="1013"/>
      <c r="D254" s="438"/>
      <c r="E254" s="438"/>
      <c r="F254" s="419"/>
      <c r="G254" s="439">
        <v>1316768</v>
      </c>
      <c r="H254" s="440"/>
      <c r="I254" s="439">
        <v>292603</v>
      </c>
      <c r="J254" s="441">
        <v>1609371</v>
      </c>
      <c r="K254" s="442"/>
      <c r="L254" s="220"/>
      <c r="M254" s="211"/>
    </row>
    <row r="255" spans="1:13" s="212" customFormat="1" ht="25.5" customHeight="1">
      <c r="A255" s="429">
        <v>10</v>
      </c>
      <c r="B255" s="1014" t="s">
        <v>569</v>
      </c>
      <c r="C255" s="1015"/>
      <c r="D255" s="395"/>
      <c r="E255" s="395"/>
      <c r="F255" s="396"/>
      <c r="G255" s="397"/>
      <c r="H255" s="398"/>
      <c r="I255" s="397"/>
      <c r="J255" s="399"/>
      <c r="K255" s="322"/>
      <c r="L255" s="220"/>
      <c r="M255" s="211"/>
    </row>
    <row r="256" spans="1:13" s="241" customFormat="1" ht="25.5" customHeight="1">
      <c r="A256" s="753"/>
      <c r="B256" s="1017" t="s">
        <v>591</v>
      </c>
      <c r="C256" s="1018"/>
      <c r="D256" s="724">
        <v>4</v>
      </c>
      <c r="E256" s="725" t="s">
        <v>105</v>
      </c>
      <c r="F256" s="726">
        <v>21000</v>
      </c>
      <c r="G256" s="307">
        <v>84000</v>
      </c>
      <c r="H256" s="525"/>
      <c r="I256" s="307" t="s">
        <v>389</v>
      </c>
      <c r="J256" s="727">
        <v>84000</v>
      </c>
      <c r="K256" s="728"/>
      <c r="L256" s="660"/>
      <c r="M256" s="722"/>
    </row>
    <row r="257" spans="1:13" s="241" customFormat="1" ht="25.5" customHeight="1">
      <c r="A257" s="753"/>
      <c r="B257" s="1019" t="s">
        <v>592</v>
      </c>
      <c r="C257" s="1020"/>
      <c r="D257" s="724">
        <v>4</v>
      </c>
      <c r="E257" s="725" t="s">
        <v>105</v>
      </c>
      <c r="F257" s="729">
        <v>700</v>
      </c>
      <c r="G257" s="307">
        <v>2800</v>
      </c>
      <c r="H257" s="525"/>
      <c r="I257" s="307" t="s">
        <v>389</v>
      </c>
      <c r="J257" s="727">
        <v>2800</v>
      </c>
      <c r="K257" s="545"/>
      <c r="L257" s="660"/>
      <c r="M257" s="722"/>
    </row>
    <row r="258" spans="1:13" s="241" customFormat="1" ht="25.5" customHeight="1">
      <c r="A258" s="753"/>
      <c r="B258" s="1021" t="s">
        <v>593</v>
      </c>
      <c r="C258" s="1022"/>
      <c r="D258" s="724">
        <v>2</v>
      </c>
      <c r="E258" s="725" t="s">
        <v>105</v>
      </c>
      <c r="F258" s="730">
        <v>6635</v>
      </c>
      <c r="G258" s="307">
        <v>13270</v>
      </c>
      <c r="H258" s="525">
        <v>275</v>
      </c>
      <c r="I258" s="307">
        <v>550</v>
      </c>
      <c r="J258" s="727">
        <v>13820</v>
      </c>
      <c r="K258" s="545"/>
      <c r="L258" s="660"/>
      <c r="M258" s="722"/>
    </row>
    <row r="259" spans="1:13" s="241" customFormat="1" ht="25.5" customHeight="1">
      <c r="A259" s="753"/>
      <c r="B259" s="1021" t="s">
        <v>594</v>
      </c>
      <c r="C259" s="1022"/>
      <c r="D259" s="724">
        <v>2</v>
      </c>
      <c r="E259" s="725" t="s">
        <v>105</v>
      </c>
      <c r="F259" s="730">
        <v>4500</v>
      </c>
      <c r="G259" s="307">
        <v>9000</v>
      </c>
      <c r="H259" s="525"/>
      <c r="I259" s="307" t="s">
        <v>389</v>
      </c>
      <c r="J259" s="727">
        <v>9000</v>
      </c>
      <c r="K259" s="545"/>
      <c r="L259" s="660"/>
      <c r="M259" s="722"/>
    </row>
    <row r="260" spans="1:13" s="212" customFormat="1" ht="25.5" customHeight="1">
      <c r="A260" s="429"/>
      <c r="B260" s="1016" t="s">
        <v>570</v>
      </c>
      <c r="C260" s="1016"/>
      <c r="D260" s="333">
        <v>39</v>
      </c>
      <c r="E260" s="333" t="s">
        <v>105</v>
      </c>
      <c r="F260" s="334">
        <v>282</v>
      </c>
      <c r="G260" s="300">
        <v>10998</v>
      </c>
      <c r="H260" s="334">
        <v>90</v>
      </c>
      <c r="I260" s="300">
        <v>3510</v>
      </c>
      <c r="J260" s="436">
        <v>14508</v>
      </c>
      <c r="K260" s="322"/>
      <c r="L260" s="220"/>
      <c r="M260" s="211"/>
    </row>
    <row r="261" spans="1:13" s="212" customFormat="1" ht="25.5" customHeight="1">
      <c r="A261" s="429"/>
      <c r="B261" s="1016" t="s">
        <v>626</v>
      </c>
      <c r="C261" s="1016"/>
      <c r="D261" s="333">
        <v>30</v>
      </c>
      <c r="E261" s="333" t="s">
        <v>105</v>
      </c>
      <c r="F261" s="334">
        <v>258</v>
      </c>
      <c r="G261" s="300">
        <v>7740</v>
      </c>
      <c r="H261" s="334">
        <v>90</v>
      </c>
      <c r="I261" s="300">
        <v>2700</v>
      </c>
      <c r="J261" s="436">
        <v>10440</v>
      </c>
      <c r="K261" s="322"/>
      <c r="L261" s="220"/>
      <c r="M261" s="211"/>
    </row>
    <row r="262" spans="1:13" s="212" customFormat="1" ht="25.5" customHeight="1">
      <c r="A262" s="429"/>
      <c r="B262" s="1016" t="s">
        <v>571</v>
      </c>
      <c r="C262" s="1016"/>
      <c r="D262" s="333">
        <v>78</v>
      </c>
      <c r="E262" s="430" t="s">
        <v>392</v>
      </c>
      <c r="F262" s="334">
        <v>15</v>
      </c>
      <c r="G262" s="300">
        <v>1170</v>
      </c>
      <c r="H262" s="334">
        <v>14</v>
      </c>
      <c r="I262" s="300">
        <v>1092</v>
      </c>
      <c r="J262" s="436">
        <v>2262</v>
      </c>
      <c r="K262" s="322"/>
      <c r="L262" s="220"/>
      <c r="M262" s="211"/>
    </row>
    <row r="263" spans="1:13" s="212" customFormat="1" ht="25.5" customHeight="1">
      <c r="A263" s="433"/>
      <c r="B263" s="1010" t="s">
        <v>572</v>
      </c>
      <c r="C263" s="1011"/>
      <c r="D263" s="333">
        <f>1903+1357</f>
        <v>3260</v>
      </c>
      <c r="E263" s="333" t="s">
        <v>392</v>
      </c>
      <c r="F263" s="334">
        <v>10</v>
      </c>
      <c r="G263" s="300">
        <v>32600</v>
      </c>
      <c r="H263" s="334">
        <v>7</v>
      </c>
      <c r="I263" s="300">
        <v>22820</v>
      </c>
      <c r="J263" s="436">
        <v>55420</v>
      </c>
      <c r="K263" s="322"/>
      <c r="L263" s="220"/>
      <c r="M263" s="211"/>
    </row>
    <row r="264" spans="1:13" s="212" customFormat="1" ht="25.5" customHeight="1">
      <c r="A264" s="404"/>
      <c r="B264" s="946" t="s">
        <v>573</v>
      </c>
      <c r="C264" s="947" t="s">
        <v>394</v>
      </c>
      <c r="D264" s="405">
        <f>76+46</f>
        <v>122</v>
      </c>
      <c r="E264" s="295" t="s">
        <v>392</v>
      </c>
      <c r="F264" s="296">
        <v>101</v>
      </c>
      <c r="G264" s="297">
        <v>12322</v>
      </c>
      <c r="H264" s="304">
        <v>32</v>
      </c>
      <c r="I264" s="297">
        <v>3904</v>
      </c>
      <c r="J264" s="406">
        <v>16226</v>
      </c>
      <c r="K264" s="402"/>
      <c r="L264" s="220"/>
      <c r="M264" s="211"/>
    </row>
    <row r="265" spans="1:13" s="212" customFormat="1" ht="25.5" customHeight="1">
      <c r="A265" s="404"/>
      <c r="B265" s="946" t="s">
        <v>574</v>
      </c>
      <c r="C265" s="947" t="s">
        <v>394</v>
      </c>
      <c r="D265" s="405">
        <v>5</v>
      </c>
      <c r="E265" s="295" t="s">
        <v>392</v>
      </c>
      <c r="F265" s="296">
        <v>75</v>
      </c>
      <c r="G265" s="297">
        <v>375</v>
      </c>
      <c r="H265" s="304">
        <v>28</v>
      </c>
      <c r="I265" s="297">
        <v>140</v>
      </c>
      <c r="J265" s="406">
        <v>515</v>
      </c>
      <c r="K265" s="402"/>
      <c r="L265" s="220"/>
      <c r="M265" s="211"/>
    </row>
    <row r="266" spans="1:13" s="212" customFormat="1" ht="25.5" customHeight="1">
      <c r="A266" s="404"/>
      <c r="B266" s="946" t="s">
        <v>575</v>
      </c>
      <c r="C266" s="947" t="s">
        <v>394</v>
      </c>
      <c r="D266" s="405">
        <v>130</v>
      </c>
      <c r="E266" s="295" t="s">
        <v>392</v>
      </c>
      <c r="F266" s="296">
        <v>54</v>
      </c>
      <c r="G266" s="297">
        <v>7020</v>
      </c>
      <c r="H266" s="304">
        <v>28</v>
      </c>
      <c r="I266" s="297">
        <v>3640</v>
      </c>
      <c r="J266" s="406">
        <v>10660</v>
      </c>
      <c r="K266" s="402"/>
      <c r="L266" s="220"/>
      <c r="M266" s="211"/>
    </row>
    <row r="267" spans="1:13" s="212" customFormat="1" ht="25.5" customHeight="1">
      <c r="A267" s="404"/>
      <c r="B267" s="946" t="s">
        <v>576</v>
      </c>
      <c r="C267" s="947" t="s">
        <v>394</v>
      </c>
      <c r="D267" s="405">
        <f>220+80</f>
        <v>300</v>
      </c>
      <c r="E267" s="295" t="s">
        <v>392</v>
      </c>
      <c r="F267" s="296">
        <v>38</v>
      </c>
      <c r="G267" s="297">
        <v>11400</v>
      </c>
      <c r="H267" s="304">
        <v>28</v>
      </c>
      <c r="I267" s="297">
        <v>8400</v>
      </c>
      <c r="J267" s="406">
        <v>19800</v>
      </c>
      <c r="K267" s="402"/>
      <c r="L267" s="220"/>
      <c r="M267" s="211"/>
    </row>
    <row r="268" spans="1:13" s="212" customFormat="1" ht="25.5" customHeight="1">
      <c r="A268" s="433"/>
      <c r="B268" s="961" t="s">
        <v>539</v>
      </c>
      <c r="C268" s="961" t="s">
        <v>394</v>
      </c>
      <c r="D268" s="333">
        <f>47+642</f>
        <v>689</v>
      </c>
      <c r="E268" s="430" t="s">
        <v>392</v>
      </c>
      <c r="F268" s="412">
        <v>26</v>
      </c>
      <c r="G268" s="297">
        <v>17914</v>
      </c>
      <c r="H268" s="304">
        <v>22</v>
      </c>
      <c r="I268" s="297">
        <v>15158</v>
      </c>
      <c r="J268" s="406">
        <v>33072</v>
      </c>
      <c r="K268" s="402"/>
      <c r="L268" s="220"/>
      <c r="M268" s="211"/>
    </row>
    <row r="269" spans="1:13" s="212" customFormat="1" ht="25.5" customHeight="1">
      <c r="A269" s="433"/>
      <c r="B269" s="1006" t="s">
        <v>396</v>
      </c>
      <c r="C269" s="1006"/>
      <c r="D269" s="305">
        <v>1</v>
      </c>
      <c r="E269" s="295" t="s">
        <v>387</v>
      </c>
      <c r="F269" s="306">
        <v>9043</v>
      </c>
      <c r="G269" s="307">
        <v>9043</v>
      </c>
      <c r="H269" s="306">
        <v>5881</v>
      </c>
      <c r="I269" s="281">
        <v>5881</v>
      </c>
      <c r="J269" s="308">
        <v>14924</v>
      </c>
      <c r="K269" s="384"/>
      <c r="L269" s="220"/>
      <c r="M269" s="211"/>
    </row>
    <row r="270" spans="1:13" s="212" customFormat="1" ht="24" customHeight="1">
      <c r="A270" s="437"/>
      <c r="B270" s="1012" t="s">
        <v>577</v>
      </c>
      <c r="C270" s="1013"/>
      <c r="D270" s="438"/>
      <c r="E270" s="438"/>
      <c r="F270" s="419"/>
      <c r="G270" s="439">
        <v>219652</v>
      </c>
      <c r="H270" s="440"/>
      <c r="I270" s="439">
        <v>67795</v>
      </c>
      <c r="J270" s="439">
        <v>287447</v>
      </c>
      <c r="K270" s="442"/>
      <c r="L270" s="220"/>
      <c r="M270" s="211"/>
    </row>
    <row r="271" spans="1:13" s="212" customFormat="1" ht="24" customHeight="1">
      <c r="A271" s="444">
        <v>11</v>
      </c>
      <c r="B271" s="1007" t="s">
        <v>579</v>
      </c>
      <c r="C271" s="1007"/>
      <c r="D271" s="295"/>
      <c r="E271" s="295"/>
      <c r="F271" s="296"/>
      <c r="G271" s="297"/>
      <c r="H271" s="304"/>
      <c r="I271" s="297"/>
      <c r="J271" s="406"/>
      <c r="K271" s="322"/>
      <c r="L271" s="220"/>
      <c r="M271" s="211"/>
    </row>
    <row r="272" spans="1:13" s="241" customFormat="1" ht="24" customHeight="1">
      <c r="A272" s="735"/>
      <c r="B272" s="1025" t="s">
        <v>595</v>
      </c>
      <c r="C272" s="1026"/>
      <c r="D272" s="506">
        <v>1</v>
      </c>
      <c r="E272" s="506" t="s">
        <v>105</v>
      </c>
      <c r="F272" s="507">
        <v>24600</v>
      </c>
      <c r="G272" s="508">
        <v>24600</v>
      </c>
      <c r="H272" s="525"/>
      <c r="I272" s="307" t="s">
        <v>389</v>
      </c>
      <c r="J272" s="538">
        <v>24600</v>
      </c>
      <c r="K272" s="545"/>
      <c r="L272" s="660"/>
      <c r="M272" s="722"/>
    </row>
    <row r="273" spans="1:13" s="241" customFormat="1" ht="24" customHeight="1">
      <c r="A273" s="735"/>
      <c r="B273" s="1025" t="s">
        <v>694</v>
      </c>
      <c r="C273" s="1026"/>
      <c r="D273" s="506">
        <v>1</v>
      </c>
      <c r="E273" s="506" t="s">
        <v>105</v>
      </c>
      <c r="F273" s="507">
        <v>4500</v>
      </c>
      <c r="G273" s="508">
        <v>4500</v>
      </c>
      <c r="H273" s="525"/>
      <c r="I273" s="307" t="s">
        <v>389</v>
      </c>
      <c r="J273" s="538">
        <v>4500</v>
      </c>
      <c r="K273" s="545"/>
      <c r="L273" s="660"/>
      <c r="M273" s="722"/>
    </row>
    <row r="274" spans="1:13" s="241" customFormat="1" ht="48" customHeight="1">
      <c r="A274" s="735"/>
      <c r="B274" s="1027" t="s">
        <v>596</v>
      </c>
      <c r="C274" s="1026"/>
      <c r="D274" s="506">
        <v>1</v>
      </c>
      <c r="E274" s="506" t="s">
        <v>105</v>
      </c>
      <c r="F274" s="507">
        <v>83700</v>
      </c>
      <c r="G274" s="508">
        <v>83700</v>
      </c>
      <c r="H274" s="525"/>
      <c r="I274" s="307" t="s">
        <v>389</v>
      </c>
      <c r="J274" s="538">
        <v>83700</v>
      </c>
      <c r="K274" s="545"/>
      <c r="L274" s="660"/>
      <c r="M274" s="722"/>
    </row>
    <row r="275" spans="1:13" s="241" customFormat="1" ht="24" customHeight="1">
      <c r="A275" s="735"/>
      <c r="B275" s="1025" t="s">
        <v>597</v>
      </c>
      <c r="C275" s="1026"/>
      <c r="D275" s="506">
        <v>3</v>
      </c>
      <c r="E275" s="506" t="s">
        <v>105</v>
      </c>
      <c r="F275" s="507">
        <v>24125</v>
      </c>
      <c r="G275" s="508">
        <v>72375</v>
      </c>
      <c r="H275" s="525"/>
      <c r="I275" s="307" t="s">
        <v>389</v>
      </c>
      <c r="J275" s="538">
        <v>72375</v>
      </c>
      <c r="K275" s="545"/>
      <c r="L275" s="660"/>
      <c r="M275" s="722"/>
    </row>
    <row r="276" spans="1:13" s="241" customFormat="1" ht="24" customHeight="1">
      <c r="A276" s="735"/>
      <c r="B276" s="1028" t="s">
        <v>722</v>
      </c>
      <c r="C276" s="1029"/>
      <c r="D276" s="506">
        <v>1</v>
      </c>
      <c r="E276" s="506" t="s">
        <v>105</v>
      </c>
      <c r="F276" s="507">
        <v>35000</v>
      </c>
      <c r="G276" s="508">
        <v>35000</v>
      </c>
      <c r="H276" s="535">
        <v>275</v>
      </c>
      <c r="I276" s="508">
        <v>275</v>
      </c>
      <c r="J276" s="538">
        <v>35275</v>
      </c>
      <c r="K276" s="545"/>
      <c r="L276" s="660"/>
      <c r="M276" s="722"/>
    </row>
    <row r="277" spans="1:13" s="241" customFormat="1" ht="24" customHeight="1">
      <c r="A277" s="735"/>
      <c r="B277" s="1025" t="s">
        <v>598</v>
      </c>
      <c r="C277" s="1026"/>
      <c r="D277" s="506">
        <v>1</v>
      </c>
      <c r="E277" s="506" t="s">
        <v>105</v>
      </c>
      <c r="F277" s="507">
        <v>40280</v>
      </c>
      <c r="G277" s="508">
        <v>40280</v>
      </c>
      <c r="H277" s="525"/>
      <c r="I277" s="307" t="s">
        <v>389</v>
      </c>
      <c r="J277" s="538">
        <v>40280</v>
      </c>
      <c r="K277" s="545"/>
      <c r="L277" s="660"/>
      <c r="M277" s="722"/>
    </row>
    <row r="278" spans="1:13" s="241" customFormat="1" ht="24" customHeight="1">
      <c r="A278" s="735"/>
      <c r="B278" s="1025" t="s">
        <v>599</v>
      </c>
      <c r="C278" s="1026"/>
      <c r="D278" s="506">
        <v>1</v>
      </c>
      <c r="E278" s="506" t="s">
        <v>105</v>
      </c>
      <c r="F278" s="507">
        <v>70000</v>
      </c>
      <c r="G278" s="508">
        <v>70000</v>
      </c>
      <c r="H278" s="525"/>
      <c r="I278" s="307" t="s">
        <v>389</v>
      </c>
      <c r="J278" s="538">
        <v>70000</v>
      </c>
      <c r="K278" s="545"/>
      <c r="L278" s="660"/>
      <c r="M278" s="722"/>
    </row>
    <row r="279" spans="1:13" s="212" customFormat="1" ht="24" customHeight="1">
      <c r="A279" s="433"/>
      <c r="B279" s="1023" t="s">
        <v>580</v>
      </c>
      <c r="C279" s="1024"/>
      <c r="D279" s="295">
        <v>53</v>
      </c>
      <c r="E279" s="430" t="s">
        <v>105</v>
      </c>
      <c r="F279" s="296">
        <v>2690</v>
      </c>
      <c r="G279" s="297">
        <v>142570</v>
      </c>
      <c r="H279" s="304">
        <v>135</v>
      </c>
      <c r="I279" s="297">
        <v>7155</v>
      </c>
      <c r="J279" s="406">
        <v>149725</v>
      </c>
      <c r="K279" s="322"/>
      <c r="L279" s="220"/>
      <c r="M279" s="211"/>
    </row>
    <row r="280" spans="1:13" s="212" customFormat="1" ht="24" customHeight="1">
      <c r="A280" s="433"/>
      <c r="B280" s="1023" t="s">
        <v>581</v>
      </c>
      <c r="C280" s="1024"/>
      <c r="D280" s="295">
        <v>30</v>
      </c>
      <c r="E280" s="430" t="s">
        <v>105</v>
      </c>
      <c r="F280" s="296">
        <v>960</v>
      </c>
      <c r="G280" s="297">
        <v>28800</v>
      </c>
      <c r="H280" s="304">
        <v>115</v>
      </c>
      <c r="I280" s="297">
        <v>3450</v>
      </c>
      <c r="J280" s="406">
        <v>32250</v>
      </c>
      <c r="K280" s="322"/>
      <c r="L280" s="220"/>
      <c r="M280" s="211"/>
    </row>
    <row r="281" spans="1:13" s="212" customFormat="1" ht="24" customHeight="1">
      <c r="A281" s="433"/>
      <c r="B281" s="1023" t="s">
        <v>582</v>
      </c>
      <c r="C281" s="1024"/>
      <c r="D281" s="295">
        <v>2</v>
      </c>
      <c r="E281" s="430" t="s">
        <v>105</v>
      </c>
      <c r="F281" s="296">
        <v>1490</v>
      </c>
      <c r="G281" s="297">
        <v>2980</v>
      </c>
      <c r="H281" s="304">
        <v>80</v>
      </c>
      <c r="I281" s="297">
        <v>160</v>
      </c>
      <c r="J281" s="406">
        <v>3140</v>
      </c>
      <c r="K281" s="322"/>
      <c r="L281" s="220"/>
      <c r="M281" s="211"/>
    </row>
    <row r="282" spans="1:13" s="212" customFormat="1" ht="24" customHeight="1">
      <c r="A282" s="433"/>
      <c r="B282" s="1023" t="s">
        <v>583</v>
      </c>
      <c r="C282" s="1024"/>
      <c r="D282" s="295">
        <v>31</v>
      </c>
      <c r="E282" s="430" t="s">
        <v>105</v>
      </c>
      <c r="F282" s="296">
        <v>1160</v>
      </c>
      <c r="G282" s="297">
        <v>35960</v>
      </c>
      <c r="H282" s="304">
        <v>80</v>
      </c>
      <c r="I282" s="297">
        <v>2480</v>
      </c>
      <c r="J282" s="406">
        <v>38440</v>
      </c>
      <c r="K282" s="322"/>
      <c r="L282" s="220"/>
      <c r="M282" s="211"/>
    </row>
    <row r="283" spans="1:13" s="212" customFormat="1" ht="24" customHeight="1">
      <c r="A283" s="433"/>
      <c r="B283" s="1023" t="s">
        <v>584</v>
      </c>
      <c r="C283" s="1024"/>
      <c r="D283" s="295">
        <f>4272</f>
        <v>4272</v>
      </c>
      <c r="E283" s="430" t="s">
        <v>392</v>
      </c>
      <c r="F283" s="296">
        <v>10</v>
      </c>
      <c r="G283" s="297">
        <v>42720</v>
      </c>
      <c r="H283" s="304">
        <v>5</v>
      </c>
      <c r="I283" s="297">
        <v>21360</v>
      </c>
      <c r="J283" s="406">
        <v>64080</v>
      </c>
      <c r="K283" s="322"/>
      <c r="L283" s="220"/>
      <c r="M283" s="211"/>
    </row>
    <row r="284" spans="1:13" s="212" customFormat="1" ht="24" customHeight="1">
      <c r="A284" s="543"/>
      <c r="B284" s="1025" t="s">
        <v>688</v>
      </c>
      <c r="C284" s="1026"/>
      <c r="D284" s="506">
        <v>162</v>
      </c>
      <c r="E284" s="544" t="s">
        <v>392</v>
      </c>
      <c r="F284" s="507">
        <v>31</v>
      </c>
      <c r="G284" s="508">
        <v>5022</v>
      </c>
      <c r="H284" s="535">
        <v>11</v>
      </c>
      <c r="I284" s="508">
        <v>1782</v>
      </c>
      <c r="J284" s="538">
        <v>6804</v>
      </c>
      <c r="K284" s="545"/>
      <c r="L284" s="220"/>
      <c r="M284" s="211"/>
    </row>
    <row r="285" spans="1:13" s="212" customFormat="1" ht="24" customHeight="1">
      <c r="A285" s="531"/>
      <c r="B285" s="944" t="s">
        <v>689</v>
      </c>
      <c r="C285" s="945" t="s">
        <v>394</v>
      </c>
      <c r="D285" s="506">
        <v>54</v>
      </c>
      <c r="E285" s="506" t="s">
        <v>392</v>
      </c>
      <c r="F285" s="507">
        <v>20</v>
      </c>
      <c r="G285" s="508">
        <v>1080</v>
      </c>
      <c r="H285" s="535">
        <v>20</v>
      </c>
      <c r="I285" s="508">
        <v>1080</v>
      </c>
      <c r="J285" s="510">
        <v>2160</v>
      </c>
      <c r="K285" s="536"/>
      <c r="L285" s="220"/>
      <c r="M285" s="211"/>
    </row>
    <row r="286" spans="1:13" s="513" customFormat="1" ht="24" customHeight="1">
      <c r="A286" s="531"/>
      <c r="B286" s="944" t="s">
        <v>537</v>
      </c>
      <c r="C286" s="945" t="s">
        <v>394</v>
      </c>
      <c r="D286" s="546">
        <v>63</v>
      </c>
      <c r="E286" s="506" t="s">
        <v>392</v>
      </c>
      <c r="F286" s="507">
        <v>101</v>
      </c>
      <c r="G286" s="508">
        <v>6363</v>
      </c>
      <c r="H286" s="535">
        <v>32</v>
      </c>
      <c r="I286" s="508">
        <v>2016</v>
      </c>
      <c r="J286" s="538">
        <v>8379</v>
      </c>
      <c r="K286" s="528"/>
      <c r="L286" s="512"/>
      <c r="M286" s="514"/>
    </row>
    <row r="287" spans="1:13" s="212" customFormat="1" ht="25.5" customHeight="1">
      <c r="A287" s="433"/>
      <c r="B287" s="946" t="s">
        <v>567</v>
      </c>
      <c r="C287" s="947" t="s">
        <v>394</v>
      </c>
      <c r="D287" s="295">
        <v>2280</v>
      </c>
      <c r="E287" s="295" t="s">
        <v>392</v>
      </c>
      <c r="F287" s="412">
        <v>26</v>
      </c>
      <c r="G287" s="297">
        <v>59280</v>
      </c>
      <c r="H287" s="304">
        <v>22</v>
      </c>
      <c r="I287" s="297">
        <v>50160</v>
      </c>
      <c r="J287" s="406">
        <v>109440</v>
      </c>
      <c r="K287" s="322"/>
      <c r="L287" s="220"/>
      <c r="M287" s="211"/>
    </row>
    <row r="288" spans="1:13" s="212" customFormat="1" ht="25.5" customHeight="1">
      <c r="A288" s="433"/>
      <c r="B288" s="946" t="s">
        <v>585</v>
      </c>
      <c r="C288" s="947"/>
      <c r="D288" s="333">
        <v>1</v>
      </c>
      <c r="E288" s="295" t="s">
        <v>387</v>
      </c>
      <c r="F288" s="334"/>
      <c r="G288" s="300">
        <v>0</v>
      </c>
      <c r="H288" s="445">
        <v>275</v>
      </c>
      <c r="I288" s="300">
        <v>275</v>
      </c>
      <c r="J288" s="406">
        <v>275</v>
      </c>
      <c r="K288" s="322"/>
      <c r="L288" s="220"/>
      <c r="M288" s="211"/>
    </row>
    <row r="289" spans="1:27" s="212" customFormat="1" ht="25.5" customHeight="1">
      <c r="A289" s="547"/>
      <c r="B289" s="1030" t="s">
        <v>690</v>
      </c>
      <c r="C289" s="1030"/>
      <c r="D289" s="539">
        <v>1</v>
      </c>
      <c r="E289" s="506" t="s">
        <v>387</v>
      </c>
      <c r="F289" s="526">
        <v>12395</v>
      </c>
      <c r="G289" s="307">
        <v>12395</v>
      </c>
      <c r="H289" s="526">
        <v>9145</v>
      </c>
      <c r="I289" s="413">
        <v>9145</v>
      </c>
      <c r="J289" s="540">
        <v>21540</v>
      </c>
      <c r="K289" s="541"/>
      <c r="L289" s="220"/>
      <c r="M289" s="211"/>
    </row>
    <row r="290" spans="1:27" s="212" customFormat="1" ht="25.5" customHeight="1">
      <c r="A290" s="437"/>
      <c r="B290" s="1012" t="s">
        <v>578</v>
      </c>
      <c r="C290" s="1013"/>
      <c r="D290" s="438"/>
      <c r="E290" s="438"/>
      <c r="F290" s="419"/>
      <c r="G290" s="314">
        <v>667625</v>
      </c>
      <c r="H290" s="315"/>
      <c r="I290" s="314">
        <v>99338</v>
      </c>
      <c r="J290" s="314">
        <v>766963</v>
      </c>
      <c r="K290" s="442"/>
      <c r="L290" s="220"/>
      <c r="M290" s="211"/>
    </row>
    <row r="291" spans="1:27" s="212" customFormat="1" ht="25.5" customHeight="1">
      <c r="A291" s="429">
        <v>12</v>
      </c>
      <c r="B291" s="1014" t="s">
        <v>587</v>
      </c>
      <c r="C291" s="1015"/>
      <c r="D291" s="395"/>
      <c r="E291" s="395"/>
      <c r="F291" s="396"/>
      <c r="G291" s="397"/>
      <c r="H291" s="398"/>
      <c r="I291" s="397"/>
      <c r="J291" s="399"/>
      <c r="K291" s="322"/>
      <c r="L291" s="220"/>
      <c r="M291" s="211"/>
    </row>
    <row r="292" spans="1:27" s="212" customFormat="1" ht="25.5" customHeight="1">
      <c r="A292" s="433"/>
      <c r="B292" s="1006" t="s">
        <v>588</v>
      </c>
      <c r="C292" s="1006"/>
      <c r="D292" s="430">
        <v>1</v>
      </c>
      <c r="E292" s="295" t="s">
        <v>387</v>
      </c>
      <c r="F292" s="431"/>
      <c r="G292" s="297" t="s">
        <v>389</v>
      </c>
      <c r="H292" s="434">
        <v>7920</v>
      </c>
      <c r="I292" s="297">
        <v>7920</v>
      </c>
      <c r="J292" s="406">
        <v>7920</v>
      </c>
      <c r="K292" s="322"/>
      <c r="L292" s="220"/>
      <c r="M292" s="211"/>
    </row>
    <row r="293" spans="1:27" s="212" customFormat="1" ht="25.5" customHeight="1">
      <c r="A293" s="433"/>
      <c r="B293" s="1010" t="s">
        <v>589</v>
      </c>
      <c r="C293" s="1011"/>
      <c r="D293" s="430">
        <v>1</v>
      </c>
      <c r="E293" s="295" t="s">
        <v>387</v>
      </c>
      <c r="F293" s="431"/>
      <c r="G293" s="297" t="s">
        <v>389</v>
      </c>
      <c r="H293" s="434">
        <v>1760</v>
      </c>
      <c r="I293" s="297">
        <v>1760</v>
      </c>
      <c r="J293" s="406">
        <v>1760</v>
      </c>
      <c r="K293" s="322"/>
      <c r="L293" s="220"/>
      <c r="M293" s="211"/>
    </row>
    <row r="294" spans="1:27" s="212" customFormat="1" ht="25.5" customHeight="1">
      <c r="A294" s="433"/>
      <c r="B294" s="1010" t="s">
        <v>590</v>
      </c>
      <c r="C294" s="1011"/>
      <c r="D294" s="430">
        <v>1</v>
      </c>
      <c r="E294" s="295" t="s">
        <v>387</v>
      </c>
      <c r="F294" s="431"/>
      <c r="G294" s="297" t="s">
        <v>389</v>
      </c>
      <c r="H294" s="434">
        <v>1760</v>
      </c>
      <c r="I294" s="297">
        <v>1760</v>
      </c>
      <c r="J294" s="406">
        <v>1760</v>
      </c>
      <c r="K294" s="322"/>
      <c r="L294" s="220"/>
      <c r="M294" s="211"/>
    </row>
    <row r="295" spans="1:27" ht="25.5" customHeight="1">
      <c r="A295" s="437"/>
      <c r="B295" s="1012" t="s">
        <v>586</v>
      </c>
      <c r="C295" s="1013"/>
      <c r="D295" s="438"/>
      <c r="E295" s="438"/>
      <c r="F295" s="419"/>
      <c r="G295" s="439">
        <v>0</v>
      </c>
      <c r="H295" s="440"/>
      <c r="I295" s="439">
        <v>11440</v>
      </c>
      <c r="J295" s="443">
        <v>11440</v>
      </c>
      <c r="K295" s="442"/>
      <c r="L295" s="166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</row>
    <row r="296" spans="1:27" ht="25.5" customHeight="1">
      <c r="A296" s="112"/>
      <c r="B296" s="676"/>
      <c r="C296" s="677"/>
      <c r="D296" s="446"/>
      <c r="E296" s="280"/>
      <c r="F296" s="296"/>
      <c r="G296" s="281"/>
      <c r="H296" s="447"/>
      <c r="I296" s="281"/>
      <c r="J296" s="448"/>
      <c r="K296" s="449"/>
      <c r="L296" s="166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</row>
    <row r="297" spans="1:27" ht="25.5" customHeight="1" thickBot="1">
      <c r="A297" s="754"/>
      <c r="B297" s="1037" t="s">
        <v>114</v>
      </c>
      <c r="C297" s="1038"/>
      <c r="D297" s="755"/>
      <c r="E297" s="756"/>
      <c r="F297" s="757"/>
      <c r="G297" s="758">
        <v>8908350</v>
      </c>
      <c r="H297" s="759"/>
      <c r="I297" s="758">
        <v>1499666</v>
      </c>
      <c r="J297" s="758">
        <v>10408016</v>
      </c>
      <c r="K297" s="760"/>
      <c r="L297" s="166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</row>
    <row r="298" spans="1:27" ht="27.75" customHeight="1">
      <c r="A298" s="1039"/>
      <c r="B298" s="1041" t="s">
        <v>36</v>
      </c>
      <c r="C298" s="1042"/>
      <c r="D298" s="1042"/>
      <c r="E298" s="1042"/>
      <c r="F298" s="1043"/>
      <c r="G298" s="1047">
        <f>J297</f>
        <v>10408016</v>
      </c>
      <c r="H298" s="1048"/>
      <c r="I298" s="1048"/>
      <c r="J298" s="1049"/>
      <c r="K298" s="1031" t="s">
        <v>30</v>
      </c>
      <c r="L298" s="39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</row>
    <row r="299" spans="1:27" ht="27.75" customHeight="1" thickBot="1">
      <c r="A299" s="1040"/>
      <c r="B299" s="1044"/>
      <c r="C299" s="1045"/>
      <c r="D299" s="1045"/>
      <c r="E299" s="1045"/>
      <c r="F299" s="1046"/>
      <c r="G299" s="1033" t="str">
        <f>BAHTTEXT(G298)</f>
        <v>สิบล้านสี่แสนแปดพันสิบหกบาทถ้วน</v>
      </c>
      <c r="H299" s="1034"/>
      <c r="I299" s="1034"/>
      <c r="J299" s="1035"/>
      <c r="K299" s="1032"/>
      <c r="L299" s="39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</row>
    <row r="300" spans="1:27">
      <c r="A300" s="168"/>
      <c r="B300" s="169"/>
      <c r="C300" s="169"/>
      <c r="D300" s="170"/>
      <c r="E300" s="169"/>
      <c r="F300" s="455"/>
      <c r="G300" s="456"/>
      <c r="H300" s="171"/>
      <c r="I300" s="456"/>
      <c r="J300" s="169"/>
      <c r="K300" s="111"/>
      <c r="L300" s="166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</row>
    <row r="301" spans="1:27">
      <c r="A301" s="168"/>
      <c r="B301" s="169"/>
      <c r="C301" s="169"/>
      <c r="D301" s="170"/>
      <c r="E301" s="169"/>
      <c r="F301" s="455"/>
      <c r="G301" s="456"/>
      <c r="H301" s="171"/>
      <c r="I301" s="456"/>
      <c r="J301" s="169"/>
      <c r="K301" s="111"/>
      <c r="L301" s="166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</row>
    <row r="302" spans="1:27">
      <c r="A302" s="168"/>
      <c r="B302" s="169"/>
      <c r="C302" s="169"/>
      <c r="D302" s="170"/>
      <c r="E302" s="169"/>
      <c r="F302" s="455"/>
      <c r="G302" s="456"/>
      <c r="H302" s="171"/>
      <c r="I302" s="456"/>
      <c r="J302" s="169"/>
      <c r="K302" s="111"/>
      <c r="L302" s="166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</row>
    <row r="303" spans="1:27">
      <c r="A303" s="168"/>
      <c r="B303" s="169"/>
      <c r="C303" s="169"/>
      <c r="D303" s="170"/>
      <c r="E303" s="169"/>
      <c r="F303" s="455"/>
      <c r="G303" s="456"/>
      <c r="H303" s="171"/>
      <c r="I303" s="456"/>
      <c r="J303" s="169"/>
      <c r="K303" s="166"/>
      <c r="L303" s="166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</row>
    <row r="304" spans="1:27">
      <c r="K304" s="166"/>
      <c r="L304" s="166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</row>
    <row r="305" spans="11:27">
      <c r="K305" s="166"/>
      <c r="L305" s="166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  <c r="AA305" s="172"/>
    </row>
    <row r="306" spans="11:27">
      <c r="K306" s="166"/>
      <c r="L306" s="166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</row>
    <row r="307" spans="11:27">
      <c r="K307" s="166"/>
      <c r="L307" s="166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  <c r="AA307" s="172"/>
    </row>
    <row r="308" spans="11:27">
      <c r="K308" s="166"/>
      <c r="L308" s="166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</row>
    <row r="309" spans="11:27">
      <c r="K309" s="166"/>
      <c r="L309" s="166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</row>
    <row r="310" spans="11:27">
      <c r="K310" s="166"/>
      <c r="L310" s="166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</row>
    <row r="311" spans="11:27">
      <c r="K311" s="166"/>
      <c r="L311" s="166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</row>
    <row r="312" spans="11:27">
      <c r="K312" s="166"/>
      <c r="L312" s="166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</row>
    <row r="313" spans="11:27">
      <c r="K313" s="166"/>
      <c r="L313" s="166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</row>
    <row r="314" spans="11:27">
      <c r="K314" s="166"/>
      <c r="L314" s="166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</row>
    <row r="315" spans="11:27">
      <c r="K315" s="166"/>
      <c r="L315" s="166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</row>
    <row r="316" spans="11:27">
      <c r="K316" s="166"/>
      <c r="L316" s="166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</row>
    <row r="317" spans="11:27">
      <c r="K317" s="166"/>
      <c r="L317" s="166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</row>
    <row r="318" spans="11:27">
      <c r="K318" s="166"/>
      <c r="L318" s="166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</row>
    <row r="319" spans="11:27">
      <c r="K319" s="166"/>
      <c r="L319" s="166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</row>
    <row r="320" spans="11:27">
      <c r="K320" s="166"/>
      <c r="L320" s="166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</row>
    <row r="321" spans="11:27">
      <c r="K321" s="166"/>
      <c r="L321" s="166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</row>
    <row r="322" spans="11:27">
      <c r="K322" s="166"/>
      <c r="L322" s="166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</row>
    <row r="323" spans="11:27">
      <c r="K323" s="166"/>
      <c r="L323" s="166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  <c r="AA323" s="172"/>
    </row>
    <row r="324" spans="11:27">
      <c r="K324" s="166"/>
      <c r="L324" s="166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  <c r="AA324" s="172"/>
    </row>
    <row r="325" spans="11:27">
      <c r="K325" s="166"/>
      <c r="L325" s="166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  <c r="AA325" s="172"/>
    </row>
    <row r="326" spans="11:27">
      <c r="K326" s="166"/>
      <c r="L326" s="166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  <c r="AA326" s="172"/>
    </row>
    <row r="327" spans="11:27">
      <c r="K327" s="166"/>
      <c r="L327" s="166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</row>
    <row r="328" spans="11:27">
      <c r="K328" s="166"/>
      <c r="L328" s="166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  <c r="AA328" s="172"/>
    </row>
    <row r="329" spans="11:27">
      <c r="K329" s="166"/>
      <c r="L329" s="166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</row>
    <row r="330" spans="11:27">
      <c r="K330" s="166"/>
      <c r="L330" s="166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</row>
    <row r="331" spans="11:27">
      <c r="K331" s="166"/>
      <c r="L331" s="166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</row>
    <row r="332" spans="11:27">
      <c r="K332" s="166"/>
      <c r="L332" s="166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</row>
    <row r="333" spans="11:27">
      <c r="K333" s="166"/>
      <c r="L333" s="166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</row>
    <row r="334" spans="11:27">
      <c r="K334" s="166"/>
      <c r="L334" s="166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</row>
    <row r="335" spans="11:27">
      <c r="K335" s="166"/>
      <c r="L335" s="166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</row>
    <row r="336" spans="11:27">
      <c r="K336" s="166"/>
      <c r="L336" s="166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</row>
    <row r="337" spans="11:27">
      <c r="K337" s="166"/>
      <c r="L337" s="166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</row>
    <row r="338" spans="11:27">
      <c r="K338" s="166"/>
      <c r="L338" s="166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</row>
    <row r="339" spans="11:27">
      <c r="K339" s="166"/>
      <c r="L339" s="166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</row>
    <row r="340" spans="11:27">
      <c r="K340" s="166"/>
      <c r="L340" s="166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</row>
    <row r="341" spans="11:27">
      <c r="K341" s="166"/>
      <c r="L341" s="166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</row>
    <row r="342" spans="11:27">
      <c r="K342" s="166"/>
      <c r="L342" s="166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</row>
    <row r="343" spans="11:27">
      <c r="K343" s="166"/>
      <c r="L343" s="166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</row>
    <row r="344" spans="11:27">
      <c r="K344" s="166"/>
      <c r="L344" s="166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</row>
    <row r="345" spans="11:27">
      <c r="K345" s="166"/>
      <c r="L345" s="166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</row>
    <row r="346" spans="11:27">
      <c r="K346" s="166"/>
      <c r="L346" s="166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</row>
    <row r="347" spans="11:27">
      <c r="K347" s="166"/>
      <c r="L347" s="166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</row>
    <row r="348" spans="11:27">
      <c r="K348" s="166"/>
      <c r="L348" s="166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</row>
    <row r="349" spans="11:27">
      <c r="K349" s="166"/>
      <c r="L349" s="166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</row>
    <row r="350" spans="11:27">
      <c r="K350" s="166"/>
      <c r="L350" s="166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</row>
    <row r="351" spans="11:27">
      <c r="K351" s="166"/>
      <c r="L351" s="166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</row>
    <row r="352" spans="11:27">
      <c r="K352" s="166"/>
      <c r="L352" s="166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</row>
    <row r="353" spans="11:27">
      <c r="K353" s="166"/>
      <c r="L353" s="166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</row>
    <row r="354" spans="11:27">
      <c r="K354" s="166"/>
      <c r="L354" s="166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</row>
    <row r="355" spans="11:27">
      <c r="K355" s="166"/>
      <c r="L355" s="166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</row>
    <row r="356" spans="11:27">
      <c r="K356" s="166"/>
      <c r="L356" s="166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</row>
    <row r="357" spans="11:27">
      <c r="K357" s="166"/>
      <c r="L357" s="166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</row>
    <row r="358" spans="11:27">
      <c r="K358" s="166"/>
      <c r="L358" s="166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</row>
    <row r="359" spans="11:27">
      <c r="K359" s="166"/>
      <c r="L359" s="166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</row>
    <row r="360" spans="11:27">
      <c r="K360" s="166"/>
      <c r="L360" s="166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</row>
    <row r="361" spans="11:27">
      <c r="K361" s="166"/>
      <c r="L361" s="166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</row>
    <row r="362" spans="11:27">
      <c r="K362" s="166"/>
      <c r="L362" s="166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</row>
    <row r="363" spans="11:27">
      <c r="K363" s="166"/>
      <c r="L363" s="166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</row>
    <row r="364" spans="11:27">
      <c r="K364" s="166"/>
      <c r="L364" s="166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</row>
    <row r="365" spans="11:27">
      <c r="K365" s="166"/>
      <c r="L365" s="166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</row>
    <row r="366" spans="11:27">
      <c r="K366" s="166"/>
      <c r="L366" s="166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</row>
    <row r="367" spans="11:27">
      <c r="K367" s="166"/>
      <c r="L367" s="166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</row>
    <row r="368" spans="11:27">
      <c r="K368" s="166"/>
      <c r="L368" s="166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</row>
    <row r="369" spans="11:27">
      <c r="K369" s="166"/>
      <c r="L369" s="166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</row>
    <row r="370" spans="11:27">
      <c r="K370" s="166"/>
      <c r="L370" s="166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</row>
    <row r="371" spans="11:27">
      <c r="K371" s="166"/>
      <c r="L371" s="166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</row>
    <row r="372" spans="11:27">
      <c r="K372" s="166"/>
      <c r="L372" s="166"/>
      <c r="M372" s="172"/>
      <c r="N372" s="172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</row>
    <row r="373" spans="11:27">
      <c r="K373" s="166"/>
      <c r="L373" s="166"/>
      <c r="M373" s="172"/>
      <c r="N373" s="172"/>
      <c r="O373" s="172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</row>
    <row r="374" spans="11:27">
      <c r="K374" s="166"/>
      <c r="L374" s="166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</row>
    <row r="375" spans="11:27">
      <c r="K375" s="166"/>
      <c r="L375" s="166"/>
      <c r="M375" s="172"/>
      <c r="N375" s="172"/>
      <c r="O375" s="172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</row>
    <row r="376" spans="11:27">
      <c r="K376" s="166"/>
      <c r="L376" s="166"/>
      <c r="M376" s="172"/>
      <c r="N376" s="172"/>
      <c r="O376" s="172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</row>
    <row r="377" spans="11:27">
      <c r="K377" s="166"/>
      <c r="L377" s="166"/>
      <c r="M377" s="172"/>
      <c r="N377" s="172"/>
      <c r="O377" s="172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</row>
    <row r="378" spans="11:27">
      <c r="K378" s="166"/>
      <c r="L378" s="166"/>
      <c r="M378" s="172"/>
      <c r="N378" s="172"/>
      <c r="O378" s="172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</row>
    <row r="379" spans="11:27">
      <c r="K379" s="166"/>
      <c r="L379" s="166"/>
      <c r="M379" s="172"/>
      <c r="N379" s="172"/>
      <c r="O379" s="172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</row>
    <row r="380" spans="11:27">
      <c r="K380" s="166"/>
      <c r="L380" s="166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</row>
    <row r="381" spans="11:27">
      <c r="K381" s="166"/>
      <c r="L381" s="166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</row>
    <row r="382" spans="11:27">
      <c r="K382" s="166"/>
      <c r="L382" s="166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</row>
    <row r="383" spans="11:27">
      <c r="K383" s="166"/>
      <c r="L383" s="166"/>
      <c r="M383" s="172"/>
      <c r="N383" s="172"/>
      <c r="O383" s="172"/>
      <c r="P383" s="172"/>
      <c r="Q383" s="172"/>
      <c r="R383" s="172"/>
      <c r="S383" s="172"/>
      <c r="T383" s="172"/>
      <c r="U383" s="172"/>
      <c r="V383" s="172"/>
      <c r="W383" s="172"/>
      <c r="X383" s="172"/>
      <c r="Y383" s="172"/>
      <c r="Z383" s="172"/>
      <c r="AA383" s="172"/>
    </row>
    <row r="384" spans="11:27">
      <c r="K384" s="166"/>
      <c r="L384" s="166"/>
      <c r="M384" s="172"/>
      <c r="N384" s="172"/>
      <c r="O384" s="172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</row>
    <row r="385" spans="11:27">
      <c r="K385" s="166"/>
      <c r="L385" s="166"/>
      <c r="M385" s="172"/>
      <c r="N385" s="172"/>
      <c r="O385" s="172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</row>
    <row r="386" spans="11:27">
      <c r="K386" s="166"/>
      <c r="L386" s="166"/>
      <c r="M386" s="172"/>
      <c r="N386" s="172"/>
      <c r="O386" s="172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</row>
    <row r="387" spans="11:27">
      <c r="K387" s="166"/>
      <c r="L387" s="166"/>
      <c r="M387" s="172"/>
      <c r="N387" s="172"/>
      <c r="O387" s="172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</row>
    <row r="388" spans="11:27">
      <c r="K388" s="166"/>
      <c r="L388" s="166"/>
      <c r="M388" s="172"/>
      <c r="N388" s="172"/>
      <c r="O388" s="172"/>
      <c r="P388" s="172"/>
      <c r="Q388" s="172"/>
      <c r="R388" s="172"/>
      <c r="S388" s="172"/>
      <c r="T388" s="172"/>
      <c r="U388" s="172"/>
      <c r="V388" s="172"/>
      <c r="W388" s="172"/>
      <c r="X388" s="172"/>
      <c r="Y388" s="172"/>
      <c r="Z388" s="172"/>
      <c r="AA388" s="172"/>
    </row>
    <row r="389" spans="11:27">
      <c r="K389" s="166"/>
      <c r="L389" s="166"/>
      <c r="M389" s="172"/>
      <c r="N389" s="172"/>
      <c r="O389" s="172"/>
      <c r="P389" s="172"/>
      <c r="Q389" s="172"/>
      <c r="R389" s="172"/>
      <c r="S389" s="172"/>
      <c r="T389" s="172"/>
      <c r="U389" s="172"/>
      <c r="V389" s="172"/>
      <c r="W389" s="172"/>
      <c r="X389" s="172"/>
      <c r="Y389" s="172"/>
      <c r="Z389" s="172"/>
      <c r="AA389" s="172"/>
    </row>
    <row r="390" spans="11:27">
      <c r="K390" s="166"/>
      <c r="L390" s="166"/>
      <c r="M390" s="172"/>
      <c r="N390" s="172"/>
      <c r="O390" s="172"/>
      <c r="P390" s="172"/>
      <c r="Q390" s="172"/>
      <c r="R390" s="172"/>
      <c r="S390" s="172"/>
      <c r="T390" s="172"/>
      <c r="U390" s="172"/>
      <c r="V390" s="172"/>
      <c r="W390" s="172"/>
      <c r="X390" s="172"/>
      <c r="Y390" s="172"/>
      <c r="Z390" s="172"/>
      <c r="AA390" s="172"/>
    </row>
    <row r="391" spans="11:27">
      <c r="K391" s="166"/>
      <c r="L391" s="166"/>
      <c r="M391" s="172"/>
      <c r="N391" s="172"/>
      <c r="O391" s="172"/>
      <c r="P391" s="172"/>
      <c r="Q391" s="172"/>
      <c r="R391" s="172"/>
      <c r="S391" s="172"/>
      <c r="T391" s="172"/>
      <c r="U391" s="172"/>
      <c r="V391" s="172"/>
      <c r="W391" s="172"/>
      <c r="X391" s="172"/>
      <c r="Y391" s="172"/>
      <c r="Z391" s="172"/>
      <c r="AA391" s="172"/>
    </row>
    <row r="392" spans="11:27">
      <c r="K392" s="166"/>
      <c r="L392" s="166"/>
      <c r="M392" s="172"/>
      <c r="N392" s="172"/>
      <c r="O392" s="172"/>
      <c r="P392" s="172"/>
      <c r="Q392" s="172"/>
      <c r="R392" s="172"/>
      <c r="S392" s="172"/>
      <c r="T392" s="172"/>
      <c r="U392" s="172"/>
      <c r="V392" s="172"/>
      <c r="W392" s="172"/>
      <c r="X392" s="172"/>
      <c r="Y392" s="172"/>
      <c r="Z392" s="172"/>
      <c r="AA392" s="172"/>
    </row>
    <row r="393" spans="11:27">
      <c r="K393" s="166"/>
      <c r="L393" s="166"/>
      <c r="M393" s="172"/>
      <c r="N393" s="172"/>
      <c r="O393" s="172"/>
      <c r="P393" s="172"/>
      <c r="Q393" s="172"/>
      <c r="R393" s="172"/>
      <c r="S393" s="172"/>
      <c r="T393" s="172"/>
      <c r="U393" s="172"/>
      <c r="V393" s="172"/>
      <c r="W393" s="172"/>
      <c r="X393" s="172"/>
      <c r="Y393" s="172"/>
      <c r="Z393" s="172"/>
      <c r="AA393" s="172"/>
    </row>
    <row r="394" spans="11:27">
      <c r="K394" s="166"/>
      <c r="L394" s="166"/>
      <c r="M394" s="172"/>
      <c r="N394" s="172"/>
      <c r="O394" s="172"/>
      <c r="P394" s="172"/>
      <c r="Q394" s="172"/>
      <c r="R394" s="172"/>
      <c r="S394" s="172"/>
      <c r="T394" s="172"/>
      <c r="U394" s="172"/>
      <c r="V394" s="172"/>
      <c r="W394" s="172"/>
      <c r="X394" s="172"/>
      <c r="Y394" s="172"/>
      <c r="Z394" s="172"/>
      <c r="AA394" s="172"/>
    </row>
    <row r="395" spans="11:27">
      <c r="K395" s="166"/>
      <c r="L395" s="166"/>
      <c r="M395" s="172"/>
      <c r="N395" s="172"/>
      <c r="O395" s="172"/>
      <c r="P395" s="172"/>
      <c r="Q395" s="172"/>
      <c r="R395" s="172"/>
      <c r="S395" s="172"/>
      <c r="T395" s="172"/>
      <c r="U395" s="172"/>
      <c r="V395" s="172"/>
      <c r="W395" s="172"/>
      <c r="X395" s="172"/>
      <c r="Y395" s="172"/>
      <c r="Z395" s="172"/>
      <c r="AA395" s="172"/>
    </row>
    <row r="396" spans="11:27">
      <c r="K396" s="166"/>
      <c r="L396" s="166"/>
      <c r="M396" s="172"/>
      <c r="N396" s="172"/>
      <c r="O396" s="172"/>
      <c r="P396" s="172"/>
      <c r="Q396" s="172"/>
      <c r="R396" s="172"/>
      <c r="S396" s="172"/>
      <c r="T396" s="172"/>
      <c r="U396" s="172"/>
      <c r="V396" s="172"/>
      <c r="W396" s="172"/>
      <c r="X396" s="172"/>
      <c r="Y396" s="172"/>
      <c r="Z396" s="172"/>
      <c r="AA396" s="172"/>
    </row>
    <row r="397" spans="11:27">
      <c r="K397" s="166"/>
      <c r="L397" s="166"/>
      <c r="M397" s="172"/>
      <c r="N397" s="172"/>
      <c r="O397" s="172"/>
      <c r="P397" s="172"/>
      <c r="Q397" s="172"/>
      <c r="R397" s="172"/>
      <c r="S397" s="172"/>
      <c r="T397" s="172"/>
      <c r="U397" s="172"/>
      <c r="V397" s="172"/>
      <c r="W397" s="172"/>
      <c r="X397" s="172"/>
      <c r="Y397" s="172"/>
      <c r="Z397" s="172"/>
      <c r="AA397" s="172"/>
    </row>
    <row r="398" spans="11:27">
      <c r="K398" s="166"/>
      <c r="L398" s="166"/>
      <c r="M398" s="172"/>
      <c r="N398" s="172"/>
      <c r="O398" s="172"/>
      <c r="P398" s="172"/>
      <c r="Q398" s="172"/>
      <c r="R398" s="172"/>
      <c r="S398" s="172"/>
      <c r="T398" s="172"/>
      <c r="U398" s="172"/>
      <c r="V398" s="172"/>
      <c r="W398" s="172"/>
      <c r="X398" s="172"/>
      <c r="Y398" s="172"/>
      <c r="Z398" s="172"/>
      <c r="AA398" s="172"/>
    </row>
    <row r="399" spans="11:27">
      <c r="K399" s="166"/>
      <c r="L399" s="166"/>
      <c r="M399" s="172"/>
      <c r="N399" s="172"/>
      <c r="O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2"/>
      <c r="Z399" s="172"/>
      <c r="AA399" s="172"/>
    </row>
    <row r="400" spans="11:27">
      <c r="K400" s="166"/>
      <c r="L400" s="166"/>
      <c r="M400" s="172"/>
      <c r="N400" s="172"/>
      <c r="O400" s="172"/>
      <c r="P400" s="172"/>
      <c r="Q400" s="172"/>
      <c r="R400" s="172"/>
      <c r="S400" s="172"/>
      <c r="T400" s="172"/>
      <c r="U400" s="172"/>
      <c r="V400" s="172"/>
      <c r="W400" s="172"/>
      <c r="X400" s="172"/>
      <c r="Y400" s="172"/>
      <c r="Z400" s="172"/>
      <c r="AA400" s="172"/>
    </row>
    <row r="401" spans="11:27">
      <c r="K401" s="166"/>
      <c r="L401" s="166"/>
      <c r="M401" s="172"/>
      <c r="N401" s="172"/>
      <c r="O401" s="172"/>
      <c r="P401" s="172"/>
      <c r="Q401" s="172"/>
      <c r="R401" s="172"/>
      <c r="S401" s="172"/>
      <c r="T401" s="172"/>
      <c r="U401" s="172"/>
      <c r="V401" s="172"/>
      <c r="W401" s="172"/>
      <c r="X401" s="172"/>
      <c r="Y401" s="172"/>
      <c r="Z401" s="172"/>
      <c r="AA401" s="172"/>
    </row>
    <row r="402" spans="11:27">
      <c r="K402" s="166"/>
      <c r="L402" s="166"/>
      <c r="M402" s="172"/>
      <c r="N402" s="172"/>
      <c r="O402" s="172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</row>
    <row r="403" spans="11:27">
      <c r="K403" s="166"/>
      <c r="L403" s="166"/>
      <c r="M403" s="172"/>
      <c r="N403" s="172"/>
      <c r="O403" s="172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</row>
    <row r="404" spans="11:27">
      <c r="K404" s="166"/>
      <c r="L404" s="166"/>
      <c r="M404" s="172"/>
      <c r="N404" s="172"/>
      <c r="O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</row>
    <row r="405" spans="11:27">
      <c r="K405" s="166"/>
      <c r="L405" s="166"/>
      <c r="M405" s="172"/>
      <c r="N405" s="172"/>
      <c r="O405" s="172"/>
      <c r="P405" s="172"/>
      <c r="Q405" s="172"/>
      <c r="R405" s="172"/>
      <c r="S405" s="172"/>
      <c r="T405" s="172"/>
      <c r="U405" s="172"/>
      <c r="V405" s="172"/>
      <c r="W405" s="172"/>
      <c r="X405" s="172"/>
      <c r="Y405" s="172"/>
      <c r="Z405" s="172"/>
      <c r="AA405" s="172"/>
    </row>
    <row r="406" spans="11:27">
      <c r="K406" s="166"/>
      <c r="L406" s="166"/>
      <c r="M406" s="172"/>
      <c r="N406" s="172"/>
      <c r="O406" s="172"/>
      <c r="P406" s="172"/>
      <c r="Q406" s="172"/>
      <c r="R406" s="172"/>
      <c r="S406" s="172"/>
      <c r="T406" s="172"/>
      <c r="U406" s="172"/>
      <c r="V406" s="172"/>
      <c r="W406" s="172"/>
      <c r="X406" s="172"/>
      <c r="Y406" s="172"/>
      <c r="Z406" s="172"/>
      <c r="AA406" s="172"/>
    </row>
    <row r="407" spans="11:27">
      <c r="K407" s="166"/>
      <c r="L407" s="166"/>
      <c r="M407" s="172"/>
      <c r="N407" s="172"/>
      <c r="O407" s="172"/>
      <c r="P407" s="172"/>
      <c r="Q407" s="172"/>
      <c r="R407" s="172"/>
      <c r="S407" s="172"/>
      <c r="T407" s="172"/>
      <c r="U407" s="172"/>
      <c r="V407" s="172"/>
      <c r="W407" s="172"/>
      <c r="X407" s="172"/>
      <c r="Y407" s="172"/>
      <c r="Z407" s="172"/>
      <c r="AA407" s="172"/>
    </row>
    <row r="408" spans="11:27">
      <c r="K408" s="166"/>
      <c r="L408" s="166"/>
      <c r="M408" s="172"/>
      <c r="N408" s="172"/>
      <c r="O408" s="172"/>
      <c r="P408" s="172"/>
      <c r="Q408" s="172"/>
      <c r="R408" s="172"/>
      <c r="S408" s="172"/>
      <c r="T408" s="172"/>
      <c r="U408" s="172"/>
      <c r="V408" s="172"/>
      <c r="W408" s="172"/>
      <c r="X408" s="172"/>
      <c r="Y408" s="172"/>
      <c r="Z408" s="172"/>
      <c r="AA408" s="172"/>
    </row>
    <row r="409" spans="11:27">
      <c r="K409" s="166"/>
      <c r="L409" s="166"/>
      <c r="M409" s="172"/>
      <c r="N409" s="172"/>
      <c r="O409" s="172"/>
      <c r="P409" s="172"/>
      <c r="Q409" s="172"/>
      <c r="R409" s="172"/>
      <c r="S409" s="172"/>
      <c r="T409" s="172"/>
      <c r="U409" s="172"/>
      <c r="V409" s="172"/>
      <c r="W409" s="172"/>
      <c r="X409" s="172"/>
      <c r="Y409" s="172"/>
      <c r="Z409" s="172"/>
      <c r="AA409" s="172"/>
    </row>
    <row r="410" spans="11:27">
      <c r="K410" s="166"/>
      <c r="L410" s="166"/>
      <c r="M410" s="172"/>
      <c r="N410" s="172"/>
      <c r="O410" s="172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</row>
    <row r="411" spans="11:27">
      <c r="K411" s="166"/>
      <c r="L411" s="166"/>
      <c r="M411" s="172"/>
      <c r="N411" s="172"/>
      <c r="O411" s="172"/>
      <c r="P411" s="172"/>
      <c r="Q411" s="172"/>
      <c r="R411" s="172"/>
      <c r="S411" s="172"/>
      <c r="T411" s="172"/>
      <c r="U411" s="172"/>
      <c r="V411" s="172"/>
      <c r="W411" s="172"/>
      <c r="X411" s="172"/>
      <c r="Y411" s="172"/>
      <c r="Z411" s="172"/>
      <c r="AA411" s="172"/>
    </row>
    <row r="412" spans="11:27">
      <c r="K412" s="166"/>
      <c r="L412" s="166"/>
      <c r="M412" s="172"/>
      <c r="N412" s="172"/>
      <c r="O412" s="172"/>
      <c r="P412" s="172"/>
      <c r="Q412" s="172"/>
      <c r="R412" s="172"/>
      <c r="S412" s="172"/>
      <c r="T412" s="172"/>
      <c r="U412" s="172"/>
      <c r="V412" s="172"/>
      <c r="W412" s="172"/>
      <c r="X412" s="172"/>
      <c r="Y412" s="172"/>
      <c r="Z412" s="172"/>
      <c r="AA412" s="172"/>
    </row>
    <row r="413" spans="11:27">
      <c r="K413" s="166"/>
      <c r="L413" s="166"/>
      <c r="M413" s="172"/>
      <c r="N413" s="172"/>
      <c r="O413" s="172"/>
      <c r="P413" s="172"/>
      <c r="Q413" s="172"/>
      <c r="R413" s="172"/>
      <c r="S413" s="172"/>
      <c r="T413" s="172"/>
      <c r="U413" s="172"/>
      <c r="V413" s="172"/>
      <c r="W413" s="172"/>
      <c r="X413" s="172"/>
      <c r="Y413" s="172"/>
      <c r="Z413" s="172"/>
      <c r="AA413" s="172"/>
    </row>
    <row r="414" spans="11:27">
      <c r="K414" s="166"/>
      <c r="L414" s="166"/>
      <c r="M414" s="172"/>
      <c r="N414" s="172"/>
      <c r="O414" s="172"/>
      <c r="P414" s="172"/>
      <c r="Q414" s="172"/>
      <c r="R414" s="172"/>
      <c r="S414" s="172"/>
      <c r="T414" s="172"/>
      <c r="U414" s="172"/>
      <c r="V414" s="172"/>
      <c r="W414" s="172"/>
      <c r="X414" s="172"/>
      <c r="Y414" s="172"/>
      <c r="Z414" s="172"/>
      <c r="AA414" s="172"/>
    </row>
    <row r="415" spans="11:27">
      <c r="K415" s="166"/>
      <c r="L415" s="166"/>
      <c r="M415" s="172"/>
      <c r="N415" s="172"/>
      <c r="O415" s="172"/>
      <c r="P415" s="172"/>
      <c r="Q415" s="172"/>
      <c r="R415" s="172"/>
      <c r="S415" s="172"/>
      <c r="T415" s="172"/>
      <c r="U415" s="172"/>
      <c r="V415" s="172"/>
      <c r="W415" s="172"/>
      <c r="X415" s="172"/>
      <c r="Y415" s="172"/>
      <c r="Z415" s="172"/>
      <c r="AA415" s="172"/>
    </row>
    <row r="416" spans="11:27">
      <c r="K416" s="166"/>
      <c r="L416" s="166"/>
      <c r="M416" s="172"/>
      <c r="N416" s="172"/>
      <c r="O416" s="172"/>
      <c r="P416" s="172"/>
      <c r="Q416" s="172"/>
      <c r="R416" s="172"/>
      <c r="S416" s="172"/>
      <c r="T416" s="172"/>
      <c r="U416" s="172"/>
      <c r="V416" s="172"/>
      <c r="W416" s="172"/>
      <c r="X416" s="172"/>
      <c r="Y416" s="172"/>
      <c r="Z416" s="172"/>
      <c r="AA416" s="172"/>
    </row>
    <row r="417" spans="11:27">
      <c r="K417" s="166"/>
      <c r="L417" s="166"/>
      <c r="M417" s="172"/>
      <c r="N417" s="172"/>
      <c r="O417" s="172"/>
      <c r="P417" s="172"/>
      <c r="Q417" s="172"/>
      <c r="R417" s="172"/>
      <c r="S417" s="172"/>
      <c r="T417" s="172"/>
      <c r="U417" s="172"/>
      <c r="V417" s="172"/>
      <c r="W417" s="172"/>
      <c r="X417" s="172"/>
      <c r="Y417" s="172"/>
      <c r="Z417" s="172"/>
      <c r="AA417" s="172"/>
    </row>
    <row r="418" spans="11:27">
      <c r="K418" s="166"/>
      <c r="L418" s="166"/>
      <c r="M418" s="172"/>
      <c r="N418" s="172"/>
      <c r="O418" s="172"/>
      <c r="P418" s="172"/>
      <c r="Q418" s="172"/>
      <c r="R418" s="172"/>
      <c r="S418" s="172"/>
      <c r="T418" s="172"/>
      <c r="U418" s="172"/>
      <c r="V418" s="172"/>
      <c r="W418" s="172"/>
      <c r="X418" s="172"/>
      <c r="Y418" s="172"/>
      <c r="Z418" s="172"/>
      <c r="AA418" s="172"/>
    </row>
    <row r="419" spans="11:27">
      <c r="K419" s="166"/>
      <c r="L419" s="166"/>
      <c r="M419" s="172"/>
      <c r="N419" s="172"/>
      <c r="O419" s="172"/>
      <c r="P419" s="172"/>
      <c r="Q419" s="172"/>
      <c r="R419" s="172"/>
      <c r="S419" s="172"/>
      <c r="T419" s="172"/>
      <c r="U419" s="172"/>
      <c r="V419" s="172"/>
      <c r="W419" s="172"/>
      <c r="X419" s="172"/>
      <c r="Y419" s="172"/>
      <c r="Z419" s="172"/>
      <c r="AA419" s="172"/>
    </row>
    <row r="420" spans="11:27">
      <c r="K420" s="166"/>
      <c r="L420" s="166"/>
      <c r="M420" s="172"/>
      <c r="N420" s="172"/>
      <c r="O420" s="172"/>
      <c r="P420" s="172"/>
      <c r="Q420" s="172"/>
      <c r="R420" s="172"/>
      <c r="S420" s="172"/>
      <c r="T420" s="172"/>
      <c r="U420" s="172"/>
      <c r="V420" s="172"/>
      <c r="W420" s="172"/>
      <c r="X420" s="172"/>
      <c r="Y420" s="172"/>
      <c r="Z420" s="172"/>
      <c r="AA420" s="172"/>
    </row>
    <row r="421" spans="11:27">
      <c r="K421" s="166"/>
      <c r="L421" s="166"/>
      <c r="M421" s="172"/>
      <c r="N421" s="172"/>
      <c r="O421" s="172"/>
      <c r="P421" s="172"/>
      <c r="Q421" s="172"/>
      <c r="R421" s="172"/>
      <c r="S421" s="172"/>
      <c r="T421" s="172"/>
      <c r="U421" s="172"/>
      <c r="V421" s="172"/>
      <c r="W421" s="172"/>
      <c r="X421" s="172"/>
      <c r="Y421" s="172"/>
      <c r="Z421" s="172"/>
      <c r="AA421" s="172"/>
    </row>
    <row r="422" spans="11:27">
      <c r="K422" s="166"/>
      <c r="L422" s="166"/>
      <c r="M422" s="172"/>
      <c r="N422" s="172"/>
      <c r="O422" s="172"/>
      <c r="P422" s="172"/>
      <c r="Q422" s="172"/>
      <c r="R422" s="172"/>
      <c r="S422" s="172"/>
      <c r="T422" s="172"/>
      <c r="U422" s="172"/>
      <c r="V422" s="172"/>
      <c r="W422" s="172"/>
      <c r="X422" s="172"/>
      <c r="Y422" s="172"/>
      <c r="Z422" s="172"/>
      <c r="AA422" s="172"/>
    </row>
    <row r="423" spans="11:27">
      <c r="K423" s="166"/>
      <c r="L423" s="166"/>
      <c r="M423" s="172"/>
      <c r="N423" s="172"/>
      <c r="O423" s="172"/>
      <c r="P423" s="172"/>
      <c r="Q423" s="172"/>
      <c r="R423" s="172"/>
      <c r="S423" s="172"/>
      <c r="T423" s="172"/>
      <c r="U423" s="172"/>
      <c r="V423" s="172"/>
      <c r="W423" s="172"/>
      <c r="X423" s="172"/>
      <c r="Y423" s="172"/>
      <c r="Z423" s="172"/>
      <c r="AA423" s="172"/>
    </row>
    <row r="424" spans="11:27">
      <c r="K424" s="166"/>
      <c r="L424" s="166"/>
      <c r="M424" s="172"/>
      <c r="N424" s="172"/>
      <c r="O424" s="172"/>
      <c r="P424" s="172"/>
      <c r="Q424" s="172"/>
      <c r="R424" s="172"/>
      <c r="S424" s="172"/>
      <c r="T424" s="172"/>
      <c r="U424" s="172"/>
      <c r="V424" s="172"/>
      <c r="W424" s="172"/>
      <c r="X424" s="172"/>
      <c r="Y424" s="172"/>
      <c r="Z424" s="172"/>
      <c r="AA424" s="172"/>
    </row>
    <row r="425" spans="11:27">
      <c r="K425" s="166"/>
      <c r="L425" s="166"/>
      <c r="M425" s="172"/>
      <c r="N425" s="172"/>
      <c r="O425" s="172"/>
      <c r="P425" s="172"/>
      <c r="Q425" s="172"/>
      <c r="R425" s="172"/>
      <c r="S425" s="172"/>
      <c r="T425" s="172"/>
      <c r="U425" s="172"/>
      <c r="V425" s="172"/>
      <c r="W425" s="172"/>
      <c r="X425" s="172"/>
      <c r="Y425" s="172"/>
      <c r="Z425" s="172"/>
      <c r="AA425" s="172"/>
    </row>
    <row r="426" spans="11:27">
      <c r="K426" s="166"/>
      <c r="L426" s="166"/>
      <c r="M426" s="172"/>
      <c r="N426" s="172"/>
      <c r="O426" s="172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</row>
    <row r="427" spans="11:27">
      <c r="K427" s="166"/>
      <c r="L427" s="166"/>
      <c r="M427" s="172"/>
      <c r="N427" s="172"/>
      <c r="O427" s="172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</row>
    <row r="428" spans="11:27">
      <c r="K428" s="166"/>
      <c r="L428" s="166"/>
      <c r="M428" s="172"/>
      <c r="N428" s="172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</row>
    <row r="429" spans="11:27">
      <c r="K429" s="166"/>
      <c r="L429" s="166"/>
      <c r="M429" s="172"/>
      <c r="N429" s="172"/>
      <c r="O429" s="172"/>
      <c r="P429" s="172"/>
      <c r="Q429" s="172"/>
      <c r="R429" s="172"/>
      <c r="S429" s="172"/>
      <c r="T429" s="172"/>
      <c r="U429" s="172"/>
      <c r="V429" s="172"/>
      <c r="W429" s="172"/>
      <c r="X429" s="172"/>
      <c r="Y429" s="172"/>
      <c r="Z429" s="172"/>
      <c r="AA429" s="172"/>
    </row>
    <row r="430" spans="11:27">
      <c r="K430" s="166"/>
      <c r="L430" s="166"/>
      <c r="M430" s="172"/>
      <c r="N430" s="172"/>
      <c r="O430" s="172"/>
      <c r="P430" s="172"/>
      <c r="Q430" s="172"/>
      <c r="R430" s="172"/>
      <c r="S430" s="172"/>
      <c r="T430" s="172"/>
      <c r="U430" s="172"/>
      <c r="V430" s="172"/>
      <c r="W430" s="172"/>
      <c r="X430" s="172"/>
      <c r="Y430" s="172"/>
      <c r="Z430" s="172"/>
      <c r="AA430" s="172"/>
    </row>
    <row r="431" spans="11:27">
      <c r="K431" s="166"/>
      <c r="L431" s="166"/>
      <c r="M431" s="172"/>
      <c r="N431" s="172"/>
      <c r="O431" s="172"/>
      <c r="P431" s="172"/>
      <c r="Q431" s="172"/>
      <c r="R431" s="172"/>
      <c r="S431" s="172"/>
      <c r="T431" s="172"/>
      <c r="U431" s="172"/>
      <c r="V431" s="172"/>
      <c r="W431" s="172"/>
      <c r="X431" s="172"/>
      <c r="Y431" s="172"/>
      <c r="Z431" s="172"/>
      <c r="AA431" s="172"/>
    </row>
    <row r="432" spans="11:27">
      <c r="K432" s="166"/>
      <c r="L432" s="166"/>
      <c r="M432" s="172"/>
      <c r="N432" s="172"/>
      <c r="O432" s="172"/>
      <c r="P432" s="172"/>
      <c r="Q432" s="172"/>
      <c r="R432" s="172"/>
      <c r="S432" s="172"/>
      <c r="T432" s="172"/>
      <c r="U432" s="172"/>
      <c r="V432" s="172"/>
      <c r="W432" s="172"/>
      <c r="X432" s="172"/>
      <c r="Y432" s="172"/>
      <c r="Z432" s="172"/>
      <c r="AA432" s="172"/>
    </row>
    <row r="433" spans="11:27">
      <c r="K433" s="166"/>
      <c r="L433" s="166"/>
      <c r="M433" s="172"/>
      <c r="N433" s="172"/>
      <c r="O433" s="172"/>
      <c r="P433" s="172"/>
      <c r="Q433" s="172"/>
      <c r="R433" s="172"/>
      <c r="S433" s="172"/>
      <c r="T433" s="172"/>
      <c r="U433" s="172"/>
      <c r="V433" s="172"/>
      <c r="W433" s="172"/>
      <c r="X433" s="172"/>
      <c r="Y433" s="172"/>
      <c r="Z433" s="172"/>
      <c r="AA433" s="172"/>
    </row>
    <row r="434" spans="11:27">
      <c r="K434" s="166"/>
      <c r="L434" s="166"/>
      <c r="M434" s="172"/>
      <c r="N434" s="172"/>
      <c r="O434" s="172"/>
      <c r="P434" s="172"/>
      <c r="Q434" s="172"/>
      <c r="R434" s="172"/>
      <c r="S434" s="172"/>
      <c r="T434" s="172"/>
      <c r="U434" s="172"/>
      <c r="V434" s="172"/>
      <c r="W434" s="172"/>
      <c r="X434" s="172"/>
      <c r="Y434" s="172"/>
      <c r="Z434" s="172"/>
      <c r="AA434" s="172"/>
    </row>
    <row r="435" spans="11:27">
      <c r="K435" s="166"/>
      <c r="L435" s="166"/>
      <c r="M435" s="172"/>
      <c r="N435" s="172"/>
      <c r="O435" s="172"/>
      <c r="P435" s="172"/>
      <c r="Q435" s="172"/>
      <c r="R435" s="172"/>
      <c r="S435" s="172"/>
      <c r="T435" s="172"/>
      <c r="U435" s="172"/>
      <c r="V435" s="172"/>
      <c r="W435" s="172"/>
      <c r="X435" s="172"/>
      <c r="Y435" s="172"/>
      <c r="Z435" s="172"/>
      <c r="AA435" s="172"/>
    </row>
    <row r="436" spans="11:27">
      <c r="K436" s="166"/>
      <c r="L436" s="166"/>
      <c r="M436" s="172"/>
      <c r="N436" s="172"/>
      <c r="O436" s="172"/>
      <c r="P436" s="172"/>
      <c r="Q436" s="172"/>
      <c r="R436" s="172"/>
      <c r="S436" s="172"/>
      <c r="T436" s="172"/>
      <c r="U436" s="172"/>
      <c r="V436" s="172"/>
      <c r="W436" s="172"/>
      <c r="X436" s="172"/>
      <c r="Y436" s="172"/>
      <c r="Z436" s="172"/>
      <c r="AA436" s="172"/>
    </row>
    <row r="437" spans="11:27">
      <c r="K437" s="166"/>
      <c r="L437" s="166"/>
      <c r="M437" s="172"/>
      <c r="N437" s="172"/>
      <c r="O437" s="172"/>
      <c r="P437" s="172"/>
      <c r="Q437" s="172"/>
      <c r="R437" s="172"/>
      <c r="S437" s="172"/>
      <c r="T437" s="172"/>
      <c r="U437" s="172"/>
      <c r="V437" s="172"/>
      <c r="W437" s="172"/>
      <c r="X437" s="172"/>
      <c r="Y437" s="172"/>
      <c r="Z437" s="172"/>
      <c r="AA437" s="172"/>
    </row>
    <row r="438" spans="11:27">
      <c r="K438" s="166"/>
      <c r="L438" s="166"/>
      <c r="M438" s="172"/>
      <c r="N438" s="172"/>
      <c r="O438" s="172"/>
      <c r="P438" s="172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</row>
    <row r="439" spans="11:27">
      <c r="K439" s="166"/>
      <c r="L439" s="166"/>
      <c r="M439" s="172"/>
      <c r="N439" s="172"/>
      <c r="O439" s="172"/>
      <c r="P439" s="172"/>
      <c r="Q439" s="172"/>
      <c r="R439" s="172"/>
      <c r="S439" s="172"/>
      <c r="T439" s="172"/>
      <c r="U439" s="172"/>
      <c r="V439" s="172"/>
      <c r="W439" s="172"/>
      <c r="X439" s="172"/>
      <c r="Y439" s="172"/>
      <c r="Z439" s="172"/>
      <c r="AA439" s="172"/>
    </row>
    <row r="440" spans="11:27">
      <c r="K440" s="166"/>
      <c r="L440" s="166"/>
      <c r="M440" s="172"/>
      <c r="N440" s="172"/>
      <c r="O440" s="172"/>
      <c r="P440" s="172"/>
      <c r="Q440" s="172"/>
      <c r="R440" s="172"/>
      <c r="S440" s="172"/>
      <c r="T440" s="172"/>
      <c r="U440" s="172"/>
      <c r="V440" s="172"/>
      <c r="W440" s="172"/>
      <c r="X440" s="172"/>
      <c r="Y440" s="172"/>
      <c r="Z440" s="172"/>
      <c r="AA440" s="172"/>
    </row>
    <row r="441" spans="11:27">
      <c r="K441" s="166"/>
      <c r="L441" s="166"/>
      <c r="M441" s="172"/>
      <c r="N441" s="172"/>
      <c r="O441" s="172"/>
      <c r="P441" s="172"/>
      <c r="Q441" s="172"/>
      <c r="R441" s="172"/>
      <c r="S441" s="172"/>
      <c r="T441" s="172"/>
      <c r="U441" s="172"/>
      <c r="V441" s="172"/>
      <c r="W441" s="172"/>
      <c r="X441" s="172"/>
      <c r="Y441" s="172"/>
      <c r="Z441" s="172"/>
      <c r="AA441" s="172"/>
    </row>
    <row r="442" spans="11:27">
      <c r="K442" s="166"/>
      <c r="L442" s="166"/>
      <c r="M442" s="172"/>
      <c r="N442" s="172"/>
      <c r="O442" s="172"/>
      <c r="P442" s="172"/>
      <c r="Q442" s="172"/>
      <c r="R442" s="172"/>
      <c r="S442" s="172"/>
      <c r="T442" s="172"/>
      <c r="U442" s="172"/>
      <c r="V442" s="172"/>
      <c r="W442" s="172"/>
      <c r="X442" s="172"/>
      <c r="Y442" s="172"/>
      <c r="Z442" s="172"/>
      <c r="AA442" s="172"/>
    </row>
    <row r="443" spans="11:27">
      <c r="K443" s="166"/>
      <c r="L443" s="166"/>
      <c r="M443" s="172"/>
      <c r="N443" s="172"/>
      <c r="O443" s="172"/>
      <c r="P443" s="172"/>
      <c r="Q443" s="172"/>
      <c r="R443" s="172"/>
      <c r="S443" s="172"/>
      <c r="T443" s="172"/>
      <c r="U443" s="172"/>
      <c r="V443" s="172"/>
      <c r="W443" s="172"/>
      <c r="X443" s="172"/>
      <c r="Y443" s="172"/>
      <c r="Z443" s="172"/>
      <c r="AA443" s="172"/>
    </row>
    <row r="444" spans="11:27">
      <c r="K444" s="166"/>
      <c r="L444" s="166"/>
      <c r="M444" s="172"/>
      <c r="N444" s="172"/>
      <c r="O444" s="172"/>
      <c r="P444" s="172"/>
      <c r="Q444" s="172"/>
      <c r="R444" s="172"/>
      <c r="S444" s="172"/>
      <c r="T444" s="172"/>
      <c r="U444" s="172"/>
      <c r="V444" s="172"/>
      <c r="W444" s="172"/>
      <c r="X444" s="172"/>
      <c r="Y444" s="172"/>
      <c r="Z444" s="172"/>
      <c r="AA444" s="172"/>
    </row>
    <row r="445" spans="11:27">
      <c r="K445" s="166"/>
      <c r="L445" s="166"/>
      <c r="M445" s="172"/>
      <c r="N445" s="172"/>
      <c r="O445" s="172"/>
      <c r="P445" s="172"/>
      <c r="Q445" s="172"/>
      <c r="R445" s="172"/>
      <c r="S445" s="172"/>
      <c r="T445" s="172"/>
      <c r="U445" s="172"/>
      <c r="V445" s="172"/>
      <c r="W445" s="172"/>
      <c r="X445" s="172"/>
      <c r="Y445" s="172"/>
      <c r="Z445" s="172"/>
      <c r="AA445" s="172"/>
    </row>
    <row r="446" spans="11:27">
      <c r="K446" s="166"/>
      <c r="L446" s="166"/>
      <c r="M446" s="172"/>
      <c r="N446" s="172"/>
      <c r="O446" s="172"/>
      <c r="P446" s="172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</row>
    <row r="447" spans="11:27">
      <c r="K447" s="166"/>
      <c r="L447" s="166"/>
      <c r="M447" s="172"/>
      <c r="N447" s="172"/>
      <c r="O447" s="172"/>
      <c r="P447" s="172"/>
      <c r="Q447" s="172"/>
      <c r="R447" s="172"/>
      <c r="S447" s="172"/>
      <c r="T447" s="172"/>
      <c r="U447" s="172"/>
      <c r="V447" s="172"/>
      <c r="W447" s="172"/>
      <c r="X447" s="172"/>
      <c r="Y447" s="172"/>
      <c r="Z447" s="172"/>
      <c r="AA447" s="172"/>
    </row>
    <row r="448" spans="11:27">
      <c r="K448" s="166"/>
      <c r="L448" s="166"/>
      <c r="M448" s="172"/>
      <c r="N448" s="172"/>
      <c r="O448" s="172"/>
      <c r="P448" s="172"/>
      <c r="Q448" s="172"/>
      <c r="R448" s="172"/>
      <c r="S448" s="172"/>
      <c r="T448" s="172"/>
      <c r="U448" s="172"/>
      <c r="V448" s="172"/>
      <c r="W448" s="172"/>
      <c r="X448" s="172"/>
      <c r="Y448" s="172"/>
      <c r="Z448" s="172"/>
      <c r="AA448" s="172"/>
    </row>
    <row r="449" spans="11:27">
      <c r="K449" s="166"/>
      <c r="L449" s="166"/>
      <c r="M449" s="172"/>
      <c r="N449" s="172"/>
      <c r="O449" s="172"/>
      <c r="P449" s="172"/>
      <c r="Q449" s="172"/>
      <c r="R449" s="172"/>
      <c r="S449" s="172"/>
      <c r="T449" s="172"/>
      <c r="U449" s="172"/>
      <c r="V449" s="172"/>
      <c r="W449" s="172"/>
      <c r="X449" s="172"/>
      <c r="Y449" s="172"/>
      <c r="Z449" s="172"/>
      <c r="AA449" s="172"/>
    </row>
    <row r="450" spans="11:27">
      <c r="K450" s="166"/>
      <c r="L450" s="166"/>
      <c r="M450" s="172"/>
      <c r="N450" s="172"/>
      <c r="O450" s="172"/>
      <c r="P450" s="172"/>
      <c r="Q450" s="172"/>
      <c r="R450" s="172"/>
      <c r="S450" s="172"/>
      <c r="T450" s="172"/>
      <c r="U450" s="172"/>
      <c r="V450" s="172"/>
      <c r="W450" s="172"/>
      <c r="X450" s="172"/>
      <c r="Y450" s="172"/>
      <c r="Z450" s="172"/>
      <c r="AA450" s="172"/>
    </row>
    <row r="451" spans="11:27">
      <c r="K451" s="166"/>
      <c r="L451" s="166"/>
      <c r="M451" s="172"/>
      <c r="N451" s="172"/>
      <c r="O451" s="172"/>
      <c r="P451" s="172"/>
      <c r="Q451" s="172"/>
      <c r="R451" s="172"/>
      <c r="S451" s="172"/>
      <c r="T451" s="172"/>
      <c r="U451" s="172"/>
      <c r="V451" s="172"/>
      <c r="W451" s="172"/>
      <c r="X451" s="172"/>
      <c r="Y451" s="172"/>
      <c r="Z451" s="172"/>
      <c r="AA451" s="172"/>
    </row>
    <row r="452" spans="11:27">
      <c r="K452" s="166"/>
      <c r="L452" s="166"/>
      <c r="M452" s="172"/>
      <c r="N452" s="172"/>
      <c r="O452" s="172"/>
      <c r="P452" s="172"/>
      <c r="Q452" s="172"/>
      <c r="R452" s="172"/>
      <c r="S452" s="172"/>
      <c r="T452" s="172"/>
      <c r="U452" s="172"/>
      <c r="V452" s="172"/>
      <c r="W452" s="172"/>
      <c r="X452" s="172"/>
      <c r="Y452" s="172"/>
      <c r="Z452" s="172"/>
      <c r="AA452" s="172"/>
    </row>
    <row r="453" spans="11:27">
      <c r="K453" s="166"/>
      <c r="L453" s="166"/>
      <c r="M453" s="172"/>
      <c r="N453" s="172"/>
      <c r="O453" s="172"/>
      <c r="P453" s="172"/>
      <c r="Q453" s="172"/>
      <c r="R453" s="172"/>
      <c r="S453" s="172"/>
      <c r="T453" s="172"/>
      <c r="U453" s="172"/>
      <c r="V453" s="172"/>
      <c r="W453" s="172"/>
      <c r="X453" s="172"/>
      <c r="Y453" s="172"/>
      <c r="Z453" s="172"/>
      <c r="AA453" s="172"/>
    </row>
    <row r="454" spans="11:27">
      <c r="K454" s="166"/>
      <c r="L454" s="166"/>
      <c r="M454" s="172"/>
      <c r="N454" s="172"/>
      <c r="O454" s="172"/>
      <c r="P454" s="172"/>
      <c r="Q454" s="172"/>
      <c r="R454" s="172"/>
      <c r="S454" s="172"/>
      <c r="T454" s="172"/>
      <c r="U454" s="172"/>
      <c r="V454" s="172"/>
      <c r="W454" s="172"/>
      <c r="X454" s="172"/>
      <c r="Y454" s="172"/>
      <c r="Z454" s="172"/>
      <c r="AA454" s="172"/>
    </row>
    <row r="455" spans="11:27">
      <c r="K455" s="166"/>
      <c r="L455" s="166"/>
      <c r="M455" s="172"/>
      <c r="N455" s="172"/>
      <c r="O455" s="172"/>
      <c r="P455" s="172"/>
      <c r="Q455" s="172"/>
      <c r="R455" s="172"/>
      <c r="S455" s="172"/>
      <c r="T455" s="172"/>
      <c r="U455" s="172"/>
      <c r="V455" s="172"/>
      <c r="W455" s="172"/>
      <c r="X455" s="172"/>
      <c r="Y455" s="172"/>
      <c r="Z455" s="172"/>
      <c r="AA455" s="172"/>
    </row>
    <row r="456" spans="11:27">
      <c r="K456" s="166"/>
      <c r="L456" s="166"/>
      <c r="M456" s="172"/>
      <c r="N456" s="172"/>
      <c r="O456" s="172"/>
      <c r="P456" s="172"/>
      <c r="Q456" s="172"/>
      <c r="R456" s="172"/>
      <c r="S456" s="172"/>
      <c r="T456" s="172"/>
      <c r="U456" s="172"/>
      <c r="V456" s="172"/>
      <c r="W456" s="172"/>
      <c r="X456" s="172"/>
      <c r="Y456" s="172"/>
      <c r="Z456" s="172"/>
      <c r="AA456" s="172"/>
    </row>
    <row r="457" spans="11:27">
      <c r="K457" s="166"/>
      <c r="L457" s="166"/>
      <c r="M457" s="172"/>
      <c r="N457" s="172"/>
      <c r="O457" s="172"/>
      <c r="P457" s="172"/>
      <c r="Q457" s="172"/>
      <c r="R457" s="172"/>
      <c r="S457" s="172"/>
      <c r="T457" s="172"/>
      <c r="U457" s="172"/>
      <c r="V457" s="172"/>
      <c r="W457" s="172"/>
      <c r="X457" s="172"/>
      <c r="Y457" s="172"/>
      <c r="Z457" s="172"/>
      <c r="AA457" s="172"/>
    </row>
    <row r="458" spans="11:27">
      <c r="K458" s="166"/>
      <c r="L458" s="166"/>
      <c r="M458" s="172"/>
      <c r="N458" s="172"/>
      <c r="O458" s="172"/>
      <c r="P458" s="172"/>
      <c r="Q458" s="172"/>
      <c r="R458" s="172"/>
      <c r="S458" s="172"/>
      <c r="T458" s="172"/>
      <c r="U458" s="172"/>
      <c r="V458" s="172"/>
      <c r="W458" s="172"/>
      <c r="X458" s="172"/>
      <c r="Y458" s="172"/>
      <c r="Z458" s="172"/>
      <c r="AA458" s="172"/>
    </row>
    <row r="459" spans="11:27">
      <c r="K459" s="166"/>
      <c r="L459" s="166"/>
      <c r="M459" s="172"/>
      <c r="N459" s="172"/>
      <c r="O459" s="172"/>
      <c r="P459" s="172"/>
      <c r="Q459" s="172"/>
      <c r="R459" s="172"/>
      <c r="S459" s="172"/>
      <c r="T459" s="172"/>
      <c r="U459" s="172"/>
      <c r="V459" s="172"/>
      <c r="W459" s="172"/>
      <c r="X459" s="172"/>
      <c r="Y459" s="172"/>
      <c r="Z459" s="172"/>
      <c r="AA459" s="172"/>
    </row>
    <row r="460" spans="11:27">
      <c r="K460" s="166"/>
      <c r="L460" s="166"/>
      <c r="M460" s="172"/>
      <c r="N460" s="172"/>
      <c r="O460" s="172"/>
      <c r="P460" s="172"/>
      <c r="Q460" s="172"/>
      <c r="R460" s="172"/>
      <c r="S460" s="172"/>
      <c r="T460" s="172"/>
      <c r="U460" s="172"/>
      <c r="V460" s="172"/>
      <c r="W460" s="172"/>
      <c r="X460" s="172"/>
      <c r="Y460" s="172"/>
      <c r="Z460" s="172"/>
      <c r="AA460" s="172"/>
    </row>
    <row r="461" spans="11:27">
      <c r="K461" s="166"/>
      <c r="L461" s="166"/>
      <c r="M461" s="172"/>
      <c r="N461" s="172"/>
      <c r="O461" s="172"/>
      <c r="P461" s="172"/>
      <c r="Q461" s="172"/>
      <c r="R461" s="172"/>
      <c r="S461" s="172"/>
      <c r="T461" s="172"/>
      <c r="U461" s="172"/>
      <c r="V461" s="172"/>
      <c r="W461" s="172"/>
      <c r="X461" s="172"/>
      <c r="Y461" s="172"/>
      <c r="Z461" s="172"/>
      <c r="AA461" s="172"/>
    </row>
    <row r="462" spans="11:27">
      <c r="K462" s="166"/>
      <c r="L462" s="166"/>
      <c r="M462" s="172"/>
      <c r="N462" s="172"/>
      <c r="O462" s="172"/>
      <c r="P462" s="172"/>
      <c r="Q462" s="172"/>
      <c r="R462" s="172"/>
      <c r="S462" s="172"/>
      <c r="T462" s="172"/>
      <c r="U462" s="172"/>
      <c r="V462" s="172"/>
      <c r="W462" s="172"/>
      <c r="X462" s="172"/>
      <c r="Y462" s="172"/>
      <c r="Z462" s="172"/>
      <c r="AA462" s="172"/>
    </row>
    <row r="463" spans="11:27">
      <c r="K463" s="166"/>
      <c r="L463" s="166"/>
      <c r="M463" s="172"/>
      <c r="N463" s="172"/>
      <c r="O463" s="172"/>
      <c r="P463" s="172"/>
      <c r="Q463" s="172"/>
      <c r="R463" s="172"/>
      <c r="S463" s="172"/>
      <c r="T463" s="172"/>
      <c r="U463" s="172"/>
      <c r="V463" s="172"/>
      <c r="W463" s="172"/>
      <c r="X463" s="172"/>
      <c r="Y463" s="172"/>
      <c r="Z463" s="172"/>
      <c r="AA463" s="172"/>
    </row>
    <row r="464" spans="11:27">
      <c r="K464" s="166"/>
      <c r="L464" s="166"/>
      <c r="M464" s="172"/>
      <c r="N464" s="172"/>
      <c r="O464" s="172"/>
      <c r="P464" s="172"/>
      <c r="Q464" s="172"/>
      <c r="R464" s="172"/>
      <c r="S464" s="172"/>
      <c r="T464" s="172"/>
      <c r="U464" s="172"/>
      <c r="V464" s="172"/>
      <c r="W464" s="172"/>
      <c r="X464" s="172"/>
      <c r="Y464" s="172"/>
      <c r="Z464" s="172"/>
      <c r="AA464" s="172"/>
    </row>
    <row r="465" spans="11:27">
      <c r="K465" s="166"/>
      <c r="L465" s="166"/>
      <c r="M465" s="172"/>
      <c r="N465" s="172"/>
      <c r="O465" s="172"/>
      <c r="P465" s="172"/>
      <c r="Q465" s="172"/>
      <c r="R465" s="172"/>
      <c r="S465" s="172"/>
      <c r="T465" s="172"/>
      <c r="U465" s="172"/>
      <c r="V465" s="172"/>
      <c r="W465" s="172"/>
      <c r="X465" s="172"/>
      <c r="Y465" s="172"/>
      <c r="Z465" s="172"/>
      <c r="AA465" s="172"/>
    </row>
    <row r="466" spans="11:27">
      <c r="K466" s="166"/>
      <c r="L466" s="166"/>
      <c r="M466" s="662"/>
      <c r="N466" s="662"/>
      <c r="O466" s="221"/>
      <c r="P466" s="221"/>
      <c r="Q466" s="221"/>
      <c r="R466" s="221"/>
      <c r="S466" s="221"/>
      <c r="T466" s="221"/>
      <c r="U466" s="221"/>
      <c r="V466" s="221"/>
      <c r="W466" s="221"/>
    </row>
    <row r="467" spans="11:27">
      <c r="K467" s="166"/>
      <c r="L467" s="166"/>
      <c r="M467" s="662"/>
      <c r="N467" s="662"/>
      <c r="O467" s="221"/>
      <c r="P467" s="221"/>
      <c r="Q467" s="221"/>
      <c r="R467" s="221"/>
      <c r="S467" s="221"/>
      <c r="T467" s="221"/>
      <c r="U467" s="221"/>
      <c r="V467" s="221"/>
      <c r="W467" s="221"/>
    </row>
    <row r="468" spans="11:27">
      <c r="K468" s="166"/>
      <c r="L468" s="166"/>
      <c r="M468" s="662"/>
      <c r="N468" s="662"/>
      <c r="O468" s="221"/>
      <c r="P468" s="221"/>
      <c r="Q468" s="221"/>
      <c r="R468" s="221"/>
      <c r="S468" s="221"/>
      <c r="T468" s="221"/>
      <c r="U468" s="221"/>
      <c r="V468" s="221"/>
      <c r="W468" s="221"/>
    </row>
    <row r="469" spans="11:27">
      <c r="K469" s="166"/>
      <c r="L469" s="166"/>
      <c r="M469" s="662"/>
      <c r="N469" s="662"/>
      <c r="O469" s="221"/>
      <c r="P469" s="221"/>
      <c r="Q469" s="221"/>
      <c r="R469" s="221"/>
      <c r="S469" s="221"/>
      <c r="T469" s="221"/>
      <c r="U469" s="221"/>
      <c r="V469" s="221"/>
      <c r="W469" s="221"/>
    </row>
    <row r="470" spans="11:27">
      <c r="K470" s="166"/>
      <c r="L470" s="166"/>
      <c r="M470" s="662"/>
      <c r="N470" s="662"/>
      <c r="O470" s="221"/>
      <c r="P470" s="221"/>
      <c r="Q470" s="221"/>
      <c r="R470" s="221"/>
      <c r="S470" s="221"/>
      <c r="T470" s="221"/>
      <c r="U470" s="221"/>
      <c r="V470" s="221"/>
      <c r="W470" s="221"/>
    </row>
    <row r="471" spans="11:27">
      <c r="K471" s="166"/>
      <c r="L471" s="166"/>
      <c r="M471" s="662"/>
      <c r="N471" s="662"/>
      <c r="O471" s="221"/>
      <c r="P471" s="221"/>
      <c r="Q471" s="221"/>
      <c r="R471" s="221"/>
      <c r="S471" s="221"/>
      <c r="T471" s="221"/>
      <c r="U471" s="221"/>
      <c r="V471" s="221"/>
      <c r="W471" s="221"/>
    </row>
    <row r="472" spans="11:27">
      <c r="K472" s="166"/>
      <c r="L472" s="166"/>
      <c r="M472" s="662"/>
      <c r="N472" s="662"/>
      <c r="O472" s="221"/>
      <c r="P472" s="221"/>
      <c r="Q472" s="221"/>
      <c r="R472" s="221"/>
      <c r="S472" s="221"/>
      <c r="T472" s="221"/>
      <c r="U472" s="221"/>
      <c r="V472" s="221"/>
      <c r="W472" s="221"/>
    </row>
    <row r="473" spans="11:27">
      <c r="K473" s="166"/>
      <c r="L473" s="166"/>
      <c r="M473" s="662"/>
      <c r="N473" s="662"/>
      <c r="O473" s="221"/>
      <c r="P473" s="221"/>
      <c r="Q473" s="221"/>
      <c r="R473" s="221"/>
      <c r="S473" s="221"/>
      <c r="T473" s="221"/>
      <c r="U473" s="221"/>
      <c r="V473" s="221"/>
      <c r="W473" s="221"/>
    </row>
    <row r="474" spans="11:27" ht="48.75" customHeight="1">
      <c r="K474" s="166"/>
      <c r="L474" s="166"/>
      <c r="M474" s="662"/>
      <c r="N474" s="662"/>
      <c r="O474" s="221"/>
      <c r="P474" s="221"/>
      <c r="Q474" s="221"/>
      <c r="R474" s="221"/>
      <c r="S474" s="221"/>
      <c r="T474" s="221"/>
      <c r="U474" s="221"/>
      <c r="V474" s="221"/>
      <c r="W474" s="221"/>
    </row>
    <row r="475" spans="11:27" ht="42" customHeight="1">
      <c r="K475" s="166"/>
      <c r="L475" s="166"/>
      <c r="M475" s="662"/>
      <c r="N475" s="662"/>
      <c r="O475" s="221"/>
      <c r="P475" s="221"/>
      <c r="Q475" s="221"/>
      <c r="R475" s="221"/>
      <c r="S475" s="221"/>
      <c r="T475" s="221"/>
      <c r="U475" s="221"/>
      <c r="V475" s="221"/>
      <c r="W475" s="221"/>
    </row>
    <row r="476" spans="11:27" ht="25.5" customHeight="1">
      <c r="K476" s="166"/>
      <c r="L476" s="166"/>
      <c r="M476" s="662"/>
      <c r="N476" s="662"/>
      <c r="O476" s="221"/>
      <c r="P476" s="221"/>
      <c r="Q476" s="221"/>
      <c r="R476" s="221"/>
      <c r="S476" s="221"/>
      <c r="T476" s="221"/>
      <c r="U476" s="221"/>
      <c r="V476" s="221"/>
      <c r="W476" s="221"/>
    </row>
    <row r="477" spans="11:27">
      <c r="K477" s="166"/>
      <c r="L477" s="166"/>
      <c r="M477" s="662"/>
      <c r="N477" s="662"/>
      <c r="O477" s="221"/>
      <c r="P477" s="221"/>
      <c r="Q477" s="221"/>
      <c r="R477" s="221"/>
      <c r="S477" s="221"/>
      <c r="T477" s="221"/>
      <c r="U477" s="221"/>
      <c r="V477" s="221"/>
      <c r="W477" s="221"/>
    </row>
    <row r="478" spans="11:27">
      <c r="K478" s="166"/>
      <c r="L478" s="166"/>
      <c r="M478" s="662"/>
      <c r="N478" s="662"/>
      <c r="O478" s="221"/>
      <c r="P478" s="221"/>
      <c r="Q478" s="221"/>
      <c r="R478" s="221"/>
      <c r="S478" s="221"/>
      <c r="T478" s="221"/>
      <c r="U478" s="221"/>
      <c r="V478" s="221"/>
      <c r="W478" s="221"/>
    </row>
    <row r="479" spans="11:27">
      <c r="K479" s="166"/>
      <c r="L479" s="166"/>
      <c r="M479" s="662"/>
      <c r="N479" s="662"/>
      <c r="O479" s="221"/>
      <c r="P479" s="221"/>
      <c r="Q479" s="221"/>
      <c r="R479" s="221"/>
      <c r="S479" s="221"/>
      <c r="T479" s="221"/>
      <c r="U479" s="221"/>
      <c r="V479" s="221"/>
      <c r="W479" s="221"/>
    </row>
    <row r="480" spans="11:27">
      <c r="K480" s="166"/>
      <c r="L480" s="166"/>
      <c r="M480" s="662"/>
      <c r="N480" s="662"/>
      <c r="O480" s="221"/>
      <c r="P480" s="221"/>
      <c r="Q480" s="221"/>
      <c r="R480" s="221"/>
      <c r="S480" s="221"/>
      <c r="T480" s="221"/>
      <c r="U480" s="221"/>
      <c r="V480" s="221"/>
      <c r="W480" s="221"/>
    </row>
    <row r="481" spans="11:23">
      <c r="K481" s="166"/>
      <c r="L481" s="166"/>
      <c r="M481" s="662"/>
      <c r="N481" s="662"/>
      <c r="O481" s="221"/>
      <c r="P481" s="221"/>
      <c r="Q481" s="221"/>
      <c r="R481" s="221"/>
      <c r="S481" s="221"/>
      <c r="T481" s="221"/>
      <c r="U481" s="221"/>
      <c r="V481" s="221"/>
      <c r="W481" s="221"/>
    </row>
    <row r="482" spans="11:23">
      <c r="K482" s="166"/>
      <c r="L482" s="166"/>
      <c r="M482" s="662"/>
      <c r="N482" s="662"/>
      <c r="O482" s="221"/>
      <c r="P482" s="221"/>
      <c r="Q482" s="221"/>
      <c r="R482" s="221"/>
      <c r="S482" s="221"/>
      <c r="T482" s="221"/>
      <c r="U482" s="221"/>
      <c r="V482" s="221"/>
      <c r="W482" s="221"/>
    </row>
    <row r="483" spans="11:23">
      <c r="K483" s="166"/>
      <c r="L483" s="166"/>
      <c r="M483" s="662"/>
      <c r="N483" s="662"/>
      <c r="O483" s="221"/>
      <c r="P483" s="221"/>
      <c r="Q483" s="221"/>
      <c r="R483" s="221"/>
      <c r="S483" s="221"/>
      <c r="T483" s="221"/>
      <c r="U483" s="221"/>
      <c r="V483" s="221"/>
      <c r="W483" s="221"/>
    </row>
    <row r="484" spans="11:23">
      <c r="K484" s="166"/>
      <c r="L484" s="166"/>
      <c r="M484" s="662"/>
      <c r="N484" s="662"/>
      <c r="O484" s="221"/>
      <c r="P484" s="221"/>
      <c r="Q484" s="221"/>
      <c r="R484" s="221"/>
      <c r="S484" s="221"/>
      <c r="T484" s="221"/>
      <c r="U484" s="221"/>
      <c r="V484" s="221"/>
      <c r="W484" s="221"/>
    </row>
    <row r="485" spans="11:23" ht="39" customHeight="1">
      <c r="K485" s="166"/>
      <c r="L485" s="166"/>
      <c r="M485" s="662"/>
      <c r="N485" s="662"/>
      <c r="O485" s="221"/>
      <c r="P485" s="221"/>
      <c r="Q485" s="221"/>
      <c r="R485" s="221"/>
      <c r="S485" s="221"/>
      <c r="T485" s="221"/>
      <c r="U485" s="221"/>
      <c r="V485" s="221"/>
      <c r="W485" s="221"/>
    </row>
    <row r="486" spans="11:23" ht="25.5" customHeight="1">
      <c r="K486" s="166"/>
      <c r="L486" s="166"/>
      <c r="M486" s="662"/>
      <c r="N486" s="662"/>
      <c r="O486" s="221"/>
      <c r="P486" s="221"/>
      <c r="Q486" s="221"/>
      <c r="R486" s="221"/>
      <c r="S486" s="221"/>
      <c r="T486" s="221"/>
      <c r="U486" s="221"/>
      <c r="V486" s="221"/>
      <c r="W486" s="221"/>
    </row>
    <row r="487" spans="11:23" ht="45" customHeight="1">
      <c r="K487" s="166"/>
      <c r="L487" s="166"/>
      <c r="M487" s="662"/>
      <c r="N487" s="662"/>
      <c r="O487" s="221"/>
      <c r="P487" s="221"/>
      <c r="Q487" s="221"/>
      <c r="R487" s="221"/>
      <c r="S487" s="221"/>
      <c r="T487" s="221"/>
      <c r="U487" s="221"/>
      <c r="V487" s="221"/>
      <c r="W487" s="221"/>
    </row>
    <row r="488" spans="11:23" ht="42" customHeight="1">
      <c r="K488" s="166"/>
      <c r="L488" s="166"/>
      <c r="M488" s="662"/>
      <c r="N488" s="662"/>
      <c r="O488" s="221"/>
      <c r="P488" s="221"/>
      <c r="Q488" s="221"/>
      <c r="R488" s="221"/>
      <c r="S488" s="221"/>
      <c r="T488" s="221"/>
      <c r="U488" s="221"/>
      <c r="V488" s="221"/>
      <c r="W488" s="221"/>
    </row>
    <row r="489" spans="11:23" ht="23.25" customHeight="1">
      <c r="K489" s="166"/>
      <c r="L489" s="166"/>
      <c r="M489" s="662"/>
      <c r="N489" s="662"/>
      <c r="O489" s="221"/>
      <c r="P489" s="221"/>
      <c r="Q489" s="221"/>
      <c r="R489" s="221"/>
      <c r="S489" s="221"/>
      <c r="T489" s="221"/>
      <c r="U489" s="221"/>
      <c r="V489" s="221"/>
      <c r="W489" s="221"/>
    </row>
    <row r="490" spans="11:23">
      <c r="K490" s="166"/>
      <c r="L490" s="166"/>
      <c r="M490" s="662"/>
      <c r="N490" s="662"/>
      <c r="O490" s="221"/>
      <c r="P490" s="221"/>
      <c r="Q490" s="221"/>
      <c r="R490" s="221"/>
      <c r="S490" s="221"/>
      <c r="T490" s="221"/>
      <c r="U490" s="221"/>
      <c r="V490" s="221"/>
      <c r="W490" s="221"/>
    </row>
    <row r="491" spans="11:23">
      <c r="K491" s="166"/>
      <c r="L491" s="166"/>
      <c r="M491" s="662"/>
      <c r="N491" s="662"/>
      <c r="O491" s="221"/>
      <c r="P491" s="221"/>
      <c r="Q491" s="221"/>
      <c r="R491" s="221"/>
      <c r="S491" s="221"/>
      <c r="T491" s="221"/>
      <c r="U491" s="221"/>
      <c r="V491" s="221"/>
      <c r="W491" s="221"/>
    </row>
    <row r="492" spans="11:23">
      <c r="K492" s="166"/>
      <c r="L492" s="166"/>
      <c r="M492" s="662"/>
      <c r="N492" s="662"/>
      <c r="O492" s="221"/>
      <c r="P492" s="221"/>
      <c r="Q492" s="221"/>
      <c r="R492" s="221"/>
      <c r="S492" s="221"/>
      <c r="T492" s="221"/>
      <c r="U492" s="221"/>
      <c r="V492" s="221"/>
      <c r="W492" s="221"/>
    </row>
    <row r="493" spans="11:23">
      <c r="K493" s="166"/>
      <c r="L493" s="166"/>
      <c r="M493" s="662"/>
      <c r="N493" s="662"/>
      <c r="O493" s="221"/>
      <c r="P493" s="221"/>
      <c r="Q493" s="221"/>
      <c r="R493" s="221"/>
      <c r="S493" s="221"/>
      <c r="T493" s="221"/>
      <c r="U493" s="221"/>
      <c r="V493" s="221"/>
      <c r="W493" s="221"/>
    </row>
    <row r="494" spans="11:23">
      <c r="K494" s="166"/>
      <c r="L494" s="166"/>
      <c r="M494" s="662"/>
      <c r="N494" s="662"/>
      <c r="O494" s="221"/>
      <c r="P494" s="221"/>
      <c r="Q494" s="221"/>
      <c r="R494" s="221"/>
      <c r="S494" s="221"/>
      <c r="T494" s="221"/>
      <c r="U494" s="221"/>
      <c r="V494" s="221"/>
      <c r="W494" s="221"/>
    </row>
    <row r="495" spans="11:23">
      <c r="K495" s="166"/>
      <c r="L495" s="166"/>
      <c r="M495" s="662"/>
      <c r="N495" s="662"/>
      <c r="O495" s="221"/>
      <c r="P495" s="221"/>
      <c r="Q495" s="221"/>
      <c r="R495" s="221"/>
      <c r="S495" s="221"/>
      <c r="T495" s="221"/>
      <c r="U495" s="221"/>
      <c r="V495" s="221"/>
      <c r="W495" s="221"/>
    </row>
    <row r="496" spans="11:23">
      <c r="K496" s="166"/>
      <c r="L496" s="166"/>
      <c r="M496" s="662"/>
      <c r="N496" s="662"/>
      <c r="O496" s="221"/>
      <c r="P496" s="221"/>
      <c r="Q496" s="221"/>
      <c r="R496" s="221"/>
      <c r="S496" s="221"/>
      <c r="T496" s="221"/>
      <c r="U496" s="221"/>
      <c r="V496" s="221"/>
      <c r="W496" s="221"/>
    </row>
    <row r="497" spans="11:23">
      <c r="K497" s="166"/>
      <c r="L497" s="166"/>
      <c r="M497" s="662"/>
      <c r="N497" s="662"/>
      <c r="O497" s="221"/>
      <c r="P497" s="221"/>
      <c r="Q497" s="221"/>
      <c r="R497" s="221"/>
      <c r="S497" s="221"/>
      <c r="T497" s="221"/>
      <c r="U497" s="221"/>
      <c r="V497" s="221"/>
      <c r="W497" s="221"/>
    </row>
    <row r="498" spans="11:23">
      <c r="K498" s="166"/>
      <c r="L498" s="166"/>
      <c r="M498" s="662"/>
      <c r="N498" s="662"/>
      <c r="O498" s="221"/>
      <c r="P498" s="221"/>
      <c r="Q498" s="221"/>
      <c r="R498" s="221"/>
      <c r="S498" s="221"/>
      <c r="T498" s="221"/>
      <c r="U498" s="221"/>
      <c r="V498" s="221"/>
      <c r="W498" s="221"/>
    </row>
    <row r="499" spans="11:23">
      <c r="K499" s="166"/>
      <c r="L499" s="166"/>
      <c r="M499" s="662"/>
      <c r="N499" s="662"/>
      <c r="O499" s="221"/>
      <c r="P499" s="221"/>
      <c r="Q499" s="221"/>
      <c r="R499" s="221"/>
      <c r="S499" s="221"/>
      <c r="T499" s="221"/>
      <c r="U499" s="221"/>
      <c r="V499" s="221"/>
      <c r="W499" s="221"/>
    </row>
    <row r="500" spans="11:23">
      <c r="K500" s="166"/>
      <c r="L500" s="166"/>
      <c r="M500" s="662"/>
      <c r="N500" s="662"/>
      <c r="O500" s="221"/>
      <c r="P500" s="221"/>
      <c r="Q500" s="221"/>
      <c r="R500" s="221"/>
      <c r="S500" s="221"/>
      <c r="T500" s="221"/>
      <c r="U500" s="221"/>
      <c r="V500" s="221"/>
      <c r="W500" s="221"/>
    </row>
    <row r="501" spans="11:23">
      <c r="K501" s="166"/>
      <c r="L501" s="166"/>
      <c r="M501" s="662"/>
      <c r="N501" s="662"/>
      <c r="O501" s="221"/>
      <c r="P501" s="221"/>
      <c r="Q501" s="221"/>
      <c r="R501" s="221"/>
      <c r="S501" s="221"/>
      <c r="T501" s="221"/>
      <c r="U501" s="221"/>
      <c r="V501" s="221"/>
      <c r="W501" s="221"/>
    </row>
    <row r="502" spans="11:23">
      <c r="K502" s="166"/>
      <c r="L502" s="166"/>
      <c r="M502" s="662"/>
      <c r="N502" s="662"/>
      <c r="O502" s="221"/>
      <c r="P502" s="221"/>
      <c r="Q502" s="221"/>
      <c r="R502" s="221"/>
      <c r="S502" s="221"/>
      <c r="T502" s="221"/>
      <c r="U502" s="221"/>
      <c r="V502" s="221"/>
      <c r="W502" s="221"/>
    </row>
    <row r="503" spans="11:23">
      <c r="K503" s="166"/>
      <c r="L503" s="166"/>
      <c r="M503" s="662"/>
      <c r="N503" s="662"/>
      <c r="O503" s="221"/>
      <c r="P503" s="221"/>
      <c r="Q503" s="221"/>
      <c r="R503" s="221"/>
      <c r="S503" s="221"/>
      <c r="T503" s="221"/>
      <c r="U503" s="221"/>
      <c r="V503" s="221"/>
      <c r="W503" s="221"/>
    </row>
    <row r="504" spans="11:23">
      <c r="K504" s="166"/>
      <c r="L504" s="166"/>
      <c r="M504" s="662"/>
      <c r="N504" s="662"/>
      <c r="O504" s="221"/>
      <c r="P504" s="221"/>
      <c r="Q504" s="221"/>
      <c r="R504" s="221"/>
      <c r="S504" s="221"/>
      <c r="T504" s="221"/>
      <c r="U504" s="221"/>
      <c r="V504" s="221"/>
      <c r="W504" s="221"/>
    </row>
    <row r="505" spans="11:23">
      <c r="K505" s="166"/>
      <c r="L505" s="166"/>
      <c r="M505" s="662"/>
      <c r="N505" s="662"/>
      <c r="O505" s="221"/>
      <c r="P505" s="221"/>
      <c r="Q505" s="221"/>
      <c r="R505" s="221"/>
      <c r="S505" s="221"/>
      <c r="T505" s="221"/>
      <c r="U505" s="221"/>
      <c r="V505" s="221"/>
      <c r="W505" s="221"/>
    </row>
    <row r="506" spans="11:23">
      <c r="K506" s="166"/>
      <c r="L506" s="166"/>
      <c r="M506" s="662"/>
      <c r="N506" s="662"/>
      <c r="O506" s="221"/>
      <c r="P506" s="221"/>
      <c r="Q506" s="221"/>
      <c r="R506" s="221"/>
      <c r="S506" s="221"/>
      <c r="T506" s="221"/>
      <c r="U506" s="221"/>
      <c r="V506" s="221"/>
      <c r="W506" s="221"/>
    </row>
    <row r="507" spans="11:23">
      <c r="K507" s="166"/>
      <c r="L507" s="166"/>
      <c r="M507" s="662"/>
      <c r="N507" s="662"/>
      <c r="O507" s="221"/>
      <c r="P507" s="221"/>
      <c r="Q507" s="221"/>
      <c r="R507" s="221"/>
      <c r="S507" s="221"/>
      <c r="T507" s="221"/>
      <c r="U507" s="221"/>
      <c r="V507" s="221"/>
      <c r="W507" s="221"/>
    </row>
    <row r="508" spans="11:23">
      <c r="K508" s="166"/>
      <c r="L508" s="166"/>
      <c r="M508" s="662"/>
      <c r="N508" s="662"/>
      <c r="O508" s="221"/>
      <c r="P508" s="221"/>
      <c r="Q508" s="221"/>
      <c r="R508" s="221"/>
      <c r="S508" s="221"/>
      <c r="T508" s="221"/>
      <c r="U508" s="221"/>
      <c r="V508" s="221"/>
      <c r="W508" s="221"/>
    </row>
    <row r="509" spans="11:23">
      <c r="K509" s="166"/>
      <c r="L509" s="166"/>
      <c r="M509" s="662"/>
      <c r="N509" s="662"/>
      <c r="O509" s="221"/>
      <c r="P509" s="221"/>
      <c r="Q509" s="221"/>
      <c r="R509" s="221"/>
      <c r="S509" s="221"/>
      <c r="T509" s="221"/>
      <c r="U509" s="221"/>
      <c r="V509" s="221"/>
      <c r="W509" s="221"/>
    </row>
    <row r="510" spans="11:23">
      <c r="K510" s="166"/>
      <c r="L510" s="166"/>
      <c r="M510" s="662"/>
      <c r="N510" s="662"/>
      <c r="O510" s="221"/>
      <c r="P510" s="221"/>
      <c r="Q510" s="221"/>
      <c r="R510" s="221"/>
      <c r="S510" s="221"/>
      <c r="T510" s="221"/>
      <c r="U510" s="221"/>
      <c r="V510" s="221"/>
      <c r="W510" s="221"/>
    </row>
    <row r="511" spans="11:23">
      <c r="K511" s="166"/>
      <c r="L511" s="166"/>
      <c r="M511" s="662"/>
      <c r="N511" s="662"/>
      <c r="O511" s="221"/>
      <c r="P511" s="221"/>
      <c r="Q511" s="221"/>
      <c r="R511" s="221"/>
      <c r="S511" s="221"/>
      <c r="T511" s="221"/>
      <c r="U511" s="221"/>
      <c r="V511" s="221"/>
      <c r="W511" s="221"/>
    </row>
    <row r="512" spans="11:23">
      <c r="K512" s="166"/>
      <c r="L512" s="166"/>
      <c r="M512" s="662"/>
      <c r="N512" s="662"/>
      <c r="O512" s="221"/>
      <c r="P512" s="221"/>
      <c r="Q512" s="221"/>
      <c r="R512" s="221"/>
      <c r="S512" s="221"/>
      <c r="T512" s="221"/>
      <c r="U512" s="221"/>
      <c r="V512" s="221"/>
      <c r="W512" s="221"/>
    </row>
    <row r="513" spans="11:23">
      <c r="K513" s="166"/>
      <c r="L513" s="166"/>
      <c r="M513" s="662"/>
      <c r="N513" s="662"/>
      <c r="O513" s="221"/>
      <c r="P513" s="221"/>
      <c r="Q513" s="221"/>
      <c r="R513" s="221"/>
      <c r="S513" s="221"/>
      <c r="T513" s="221"/>
      <c r="U513" s="221"/>
      <c r="V513" s="221"/>
      <c r="W513" s="221"/>
    </row>
    <row r="514" spans="11:23" ht="21" customHeight="1">
      <c r="K514" s="166"/>
      <c r="L514" s="166"/>
      <c r="M514" s="662"/>
      <c r="N514" s="662"/>
      <c r="O514" s="221"/>
      <c r="P514" s="221"/>
      <c r="Q514" s="221"/>
      <c r="R514" s="221"/>
      <c r="S514" s="221"/>
      <c r="T514" s="221"/>
      <c r="U514" s="221"/>
      <c r="V514" s="221"/>
      <c r="W514" s="221"/>
    </row>
    <row r="515" spans="11:23">
      <c r="K515" s="166"/>
      <c r="L515" s="166"/>
      <c r="M515" s="662"/>
      <c r="N515" s="662"/>
      <c r="O515" s="221"/>
      <c r="P515" s="221"/>
      <c r="Q515" s="221"/>
      <c r="R515" s="221"/>
      <c r="S515" s="221"/>
      <c r="T515" s="221"/>
      <c r="U515" s="221"/>
      <c r="V515" s="221"/>
      <c r="W515" s="221"/>
    </row>
    <row r="516" spans="11:23">
      <c r="K516" s="166"/>
      <c r="L516" s="166"/>
      <c r="M516" s="662"/>
      <c r="N516" s="662"/>
      <c r="O516" s="221"/>
      <c r="P516" s="221"/>
      <c r="Q516" s="221"/>
      <c r="R516" s="221"/>
      <c r="S516" s="221"/>
      <c r="T516" s="221"/>
      <c r="U516" s="221"/>
      <c r="V516" s="221"/>
      <c r="W516" s="221"/>
    </row>
    <row r="517" spans="11:23">
      <c r="K517" s="166"/>
      <c r="L517" s="166"/>
      <c r="M517" s="662"/>
      <c r="N517" s="662"/>
      <c r="O517" s="221"/>
      <c r="P517" s="221"/>
      <c r="Q517" s="221"/>
      <c r="R517" s="221"/>
      <c r="S517" s="221"/>
      <c r="T517" s="221"/>
      <c r="U517" s="221"/>
      <c r="V517" s="221"/>
      <c r="W517" s="221"/>
    </row>
    <row r="518" spans="11:23">
      <c r="K518" s="166"/>
      <c r="L518" s="166"/>
      <c r="M518" s="662"/>
      <c r="N518" s="662"/>
      <c r="O518" s="221"/>
      <c r="P518" s="221"/>
      <c r="Q518" s="221"/>
      <c r="R518" s="221"/>
      <c r="S518" s="221"/>
      <c r="T518" s="221"/>
      <c r="U518" s="221"/>
      <c r="V518" s="221"/>
      <c r="W518" s="221"/>
    </row>
    <row r="519" spans="11:23">
      <c r="K519" s="166"/>
      <c r="L519" s="166"/>
      <c r="M519" s="662"/>
      <c r="N519" s="662"/>
      <c r="O519" s="221"/>
      <c r="P519" s="221"/>
      <c r="Q519" s="221"/>
      <c r="R519" s="221"/>
      <c r="S519" s="221"/>
      <c r="T519" s="221"/>
      <c r="U519" s="221"/>
      <c r="V519" s="221"/>
      <c r="W519" s="221"/>
    </row>
    <row r="520" spans="11:23">
      <c r="K520" s="166"/>
      <c r="L520" s="166"/>
      <c r="M520" s="662"/>
      <c r="N520" s="662"/>
      <c r="O520" s="221"/>
      <c r="P520" s="221"/>
      <c r="Q520" s="221"/>
      <c r="R520" s="221"/>
      <c r="S520" s="221"/>
      <c r="T520" s="221"/>
      <c r="U520" s="221"/>
      <c r="V520" s="221"/>
      <c r="W520" s="221"/>
    </row>
    <row r="521" spans="11:23">
      <c r="K521" s="166"/>
      <c r="L521" s="166"/>
      <c r="M521" s="662"/>
      <c r="N521" s="662"/>
      <c r="O521" s="221"/>
      <c r="P521" s="221"/>
      <c r="Q521" s="221"/>
      <c r="R521" s="221"/>
      <c r="S521" s="221"/>
      <c r="T521" s="221"/>
      <c r="U521" s="221"/>
      <c r="V521" s="221"/>
      <c r="W521" s="221"/>
    </row>
    <row r="522" spans="11:23">
      <c r="K522" s="166"/>
      <c r="L522" s="166"/>
      <c r="M522" s="662"/>
      <c r="N522" s="662"/>
      <c r="O522" s="221"/>
      <c r="P522" s="221"/>
      <c r="Q522" s="221"/>
      <c r="R522" s="221"/>
      <c r="S522" s="221"/>
      <c r="T522" s="221"/>
      <c r="U522" s="221"/>
      <c r="V522" s="221"/>
      <c r="W522" s="221"/>
    </row>
    <row r="523" spans="11:23">
      <c r="K523" s="166"/>
      <c r="L523" s="166"/>
      <c r="M523" s="662"/>
      <c r="N523" s="662"/>
      <c r="O523" s="221"/>
      <c r="P523" s="221"/>
      <c r="Q523" s="221"/>
      <c r="R523" s="221"/>
      <c r="S523" s="221"/>
      <c r="T523" s="221"/>
      <c r="U523" s="221"/>
      <c r="V523" s="221"/>
      <c r="W523" s="221"/>
    </row>
    <row r="524" spans="11:23">
      <c r="K524" s="166"/>
      <c r="L524" s="166"/>
      <c r="M524" s="662"/>
      <c r="N524" s="662"/>
      <c r="O524" s="221"/>
      <c r="P524" s="221"/>
      <c r="Q524" s="221"/>
      <c r="R524" s="221"/>
      <c r="S524" s="221"/>
      <c r="T524" s="221"/>
      <c r="U524" s="221"/>
      <c r="V524" s="221"/>
      <c r="W524" s="221"/>
    </row>
    <row r="525" spans="11:23">
      <c r="K525" s="166"/>
      <c r="L525" s="166"/>
      <c r="M525" s="662"/>
      <c r="N525" s="662"/>
      <c r="O525" s="221"/>
      <c r="P525" s="221"/>
      <c r="Q525" s="221"/>
      <c r="R525" s="221"/>
      <c r="S525" s="221"/>
      <c r="T525" s="221"/>
      <c r="U525" s="221"/>
      <c r="V525" s="221"/>
      <c r="W525" s="221"/>
    </row>
    <row r="526" spans="11:23">
      <c r="K526" s="166"/>
      <c r="L526" s="166"/>
      <c r="M526" s="662"/>
      <c r="N526" s="662"/>
      <c r="O526" s="221"/>
      <c r="P526" s="221"/>
      <c r="Q526" s="221"/>
      <c r="R526" s="221"/>
      <c r="S526" s="221"/>
      <c r="T526" s="221"/>
      <c r="U526" s="221"/>
      <c r="V526" s="221"/>
      <c r="W526" s="221"/>
    </row>
    <row r="527" spans="11:23">
      <c r="K527" s="166"/>
      <c r="L527" s="166"/>
      <c r="M527" s="662"/>
      <c r="N527" s="662"/>
      <c r="O527" s="221"/>
      <c r="P527" s="221"/>
      <c r="Q527" s="221"/>
      <c r="R527" s="221"/>
      <c r="S527" s="221"/>
      <c r="T527" s="221"/>
      <c r="U527" s="221"/>
      <c r="V527" s="221"/>
      <c r="W527" s="221"/>
    </row>
    <row r="528" spans="11:23">
      <c r="K528" s="166"/>
      <c r="L528" s="166"/>
      <c r="M528" s="662"/>
      <c r="N528" s="662"/>
      <c r="O528" s="221"/>
      <c r="P528" s="221"/>
      <c r="Q528" s="221"/>
      <c r="R528" s="221"/>
      <c r="S528" s="221"/>
      <c r="T528" s="221"/>
      <c r="U528" s="221"/>
      <c r="V528" s="221"/>
      <c r="W528" s="221"/>
    </row>
    <row r="529" spans="11:23">
      <c r="K529" s="166"/>
      <c r="L529" s="166"/>
      <c r="M529" s="662"/>
      <c r="N529" s="662"/>
      <c r="O529" s="221"/>
      <c r="P529" s="221"/>
      <c r="Q529" s="221"/>
      <c r="R529" s="221"/>
      <c r="S529" s="221"/>
      <c r="T529" s="221"/>
      <c r="U529" s="221"/>
      <c r="V529" s="221"/>
      <c r="W529" s="221"/>
    </row>
    <row r="530" spans="11:23">
      <c r="K530" s="166"/>
      <c r="L530" s="166"/>
      <c r="M530" s="662"/>
      <c r="N530" s="662"/>
      <c r="O530" s="221"/>
      <c r="P530" s="221"/>
      <c r="Q530" s="221"/>
      <c r="R530" s="221"/>
      <c r="S530" s="221"/>
      <c r="T530" s="221"/>
      <c r="U530" s="221"/>
      <c r="V530" s="221"/>
      <c r="W530" s="221"/>
    </row>
    <row r="531" spans="11:23">
      <c r="K531" s="166"/>
      <c r="L531" s="166"/>
      <c r="M531" s="662"/>
      <c r="N531" s="662"/>
      <c r="O531" s="221"/>
      <c r="P531" s="221"/>
      <c r="Q531" s="221"/>
      <c r="R531" s="221"/>
      <c r="S531" s="221"/>
      <c r="T531" s="221"/>
      <c r="U531" s="221"/>
      <c r="V531" s="221"/>
      <c r="W531" s="221"/>
    </row>
    <row r="532" spans="11:23">
      <c r="K532" s="166"/>
      <c r="L532" s="166"/>
      <c r="M532" s="662"/>
      <c r="N532" s="662"/>
      <c r="O532" s="221"/>
      <c r="P532" s="221"/>
      <c r="Q532" s="221"/>
      <c r="R532" s="221"/>
      <c r="S532" s="221"/>
      <c r="T532" s="221"/>
      <c r="U532" s="221"/>
      <c r="V532" s="221"/>
      <c r="W532" s="221"/>
    </row>
    <row r="533" spans="11:23">
      <c r="K533" s="166"/>
      <c r="L533" s="166"/>
      <c r="M533" s="662"/>
      <c r="N533" s="662"/>
      <c r="O533" s="221"/>
      <c r="P533" s="221"/>
      <c r="Q533" s="221"/>
      <c r="R533" s="221"/>
      <c r="S533" s="221"/>
      <c r="T533" s="221"/>
      <c r="U533" s="221"/>
      <c r="V533" s="221"/>
      <c r="W533" s="221"/>
    </row>
    <row r="534" spans="11:23">
      <c r="K534" s="166"/>
      <c r="L534" s="166"/>
      <c r="M534" s="662"/>
      <c r="N534" s="662"/>
      <c r="O534" s="221"/>
      <c r="P534" s="221"/>
      <c r="Q534" s="221"/>
      <c r="R534" s="221"/>
      <c r="S534" s="221"/>
      <c r="T534" s="221"/>
      <c r="U534" s="221"/>
      <c r="V534" s="221"/>
      <c r="W534" s="221"/>
    </row>
    <row r="535" spans="11:23">
      <c r="K535" s="166"/>
      <c r="L535" s="166"/>
      <c r="M535" s="662"/>
      <c r="N535" s="662"/>
      <c r="O535" s="221"/>
      <c r="P535" s="221"/>
      <c r="Q535" s="221"/>
      <c r="R535" s="221"/>
      <c r="S535" s="221"/>
      <c r="T535" s="221"/>
      <c r="U535" s="221"/>
      <c r="V535" s="221"/>
      <c r="W535" s="221"/>
    </row>
    <row r="536" spans="11:23">
      <c r="K536" s="166"/>
      <c r="L536" s="166"/>
      <c r="M536" s="662"/>
      <c r="N536" s="662"/>
      <c r="O536" s="221"/>
      <c r="P536" s="221"/>
      <c r="Q536" s="221"/>
      <c r="R536" s="221"/>
      <c r="S536" s="221"/>
      <c r="T536" s="221"/>
      <c r="U536" s="221"/>
      <c r="V536" s="221"/>
      <c r="W536" s="221"/>
    </row>
    <row r="537" spans="11:23">
      <c r="K537" s="166"/>
      <c r="L537" s="166"/>
      <c r="M537" s="662"/>
      <c r="N537" s="662"/>
      <c r="O537" s="221"/>
      <c r="P537" s="221"/>
      <c r="Q537" s="221"/>
      <c r="R537" s="221"/>
      <c r="S537" s="221"/>
      <c r="T537" s="221"/>
      <c r="U537" s="221"/>
      <c r="V537" s="221"/>
      <c r="W537" s="221"/>
    </row>
    <row r="538" spans="11:23">
      <c r="K538" s="166"/>
      <c r="L538" s="166"/>
      <c r="M538" s="662"/>
      <c r="N538" s="662"/>
      <c r="O538" s="221"/>
      <c r="P538" s="221"/>
      <c r="Q538" s="221"/>
      <c r="R538" s="221"/>
      <c r="S538" s="221"/>
      <c r="T538" s="221"/>
      <c r="U538" s="221"/>
      <c r="V538" s="221"/>
      <c r="W538" s="221"/>
    </row>
    <row r="539" spans="11:23">
      <c r="K539" s="166"/>
      <c r="L539" s="166"/>
      <c r="M539" s="662"/>
      <c r="N539" s="662"/>
      <c r="O539" s="221"/>
      <c r="P539" s="221"/>
      <c r="Q539" s="221"/>
      <c r="R539" s="221"/>
      <c r="S539" s="221"/>
      <c r="T539" s="221"/>
      <c r="U539" s="221"/>
      <c r="V539" s="221"/>
      <c r="W539" s="221"/>
    </row>
    <row r="540" spans="11:23">
      <c r="K540" s="166"/>
      <c r="L540" s="166"/>
      <c r="M540" s="662"/>
      <c r="N540" s="662"/>
      <c r="O540" s="221"/>
      <c r="P540" s="221"/>
      <c r="Q540" s="221"/>
      <c r="R540" s="221"/>
      <c r="S540" s="221"/>
      <c r="T540" s="221"/>
      <c r="U540" s="221"/>
      <c r="V540" s="221"/>
      <c r="W540" s="221"/>
    </row>
    <row r="541" spans="11:23">
      <c r="K541" s="166"/>
      <c r="L541" s="166"/>
      <c r="M541" s="662"/>
      <c r="N541" s="662"/>
      <c r="O541" s="221"/>
      <c r="P541" s="221"/>
      <c r="Q541" s="221"/>
      <c r="R541" s="221"/>
      <c r="S541" s="221"/>
      <c r="T541" s="221"/>
      <c r="U541" s="221"/>
      <c r="V541" s="221"/>
      <c r="W541" s="221"/>
    </row>
    <row r="542" spans="11:23">
      <c r="K542" s="166"/>
      <c r="L542" s="166"/>
      <c r="M542" s="662"/>
      <c r="N542" s="662"/>
      <c r="O542" s="221"/>
      <c r="P542" s="221"/>
      <c r="Q542" s="221"/>
      <c r="R542" s="221"/>
      <c r="S542" s="221"/>
      <c r="T542" s="221"/>
      <c r="U542" s="221"/>
      <c r="V542" s="221"/>
      <c r="W542" s="221"/>
    </row>
    <row r="543" spans="11:23">
      <c r="K543" s="166"/>
      <c r="L543" s="166"/>
      <c r="M543" s="662"/>
      <c r="N543" s="662"/>
      <c r="O543" s="221"/>
      <c r="P543" s="221"/>
      <c r="Q543" s="221"/>
      <c r="R543" s="221"/>
      <c r="S543" s="221"/>
      <c r="T543" s="221"/>
      <c r="U543" s="221"/>
      <c r="V543" s="221"/>
      <c r="W543" s="221"/>
    </row>
    <row r="544" spans="11:23">
      <c r="K544" s="166"/>
      <c r="L544" s="166"/>
      <c r="M544" s="662"/>
      <c r="N544" s="662"/>
      <c r="O544" s="221"/>
      <c r="P544" s="221"/>
      <c r="Q544" s="221"/>
      <c r="R544" s="221"/>
      <c r="S544" s="221"/>
      <c r="T544" s="221"/>
      <c r="U544" s="221"/>
      <c r="V544" s="221"/>
      <c r="W544" s="221"/>
    </row>
    <row r="545" spans="11:23">
      <c r="K545" s="166"/>
      <c r="L545" s="166"/>
      <c r="M545" s="662"/>
      <c r="N545" s="662"/>
      <c r="O545" s="221"/>
      <c r="P545" s="221"/>
      <c r="Q545" s="221"/>
      <c r="R545" s="221"/>
      <c r="S545" s="221"/>
      <c r="T545" s="221"/>
      <c r="U545" s="221"/>
      <c r="V545" s="221"/>
      <c r="W545" s="221"/>
    </row>
    <row r="546" spans="11:23">
      <c r="K546" s="166"/>
      <c r="L546" s="166"/>
      <c r="M546" s="662"/>
      <c r="N546" s="662"/>
      <c r="O546" s="221"/>
      <c r="P546" s="221"/>
      <c r="Q546" s="221"/>
      <c r="R546" s="221"/>
      <c r="S546" s="221"/>
      <c r="T546" s="221"/>
      <c r="U546" s="221"/>
      <c r="V546" s="221"/>
      <c r="W546" s="221"/>
    </row>
    <row r="547" spans="11:23">
      <c r="K547" s="166"/>
      <c r="L547" s="166"/>
      <c r="M547" s="662"/>
      <c r="N547" s="662"/>
      <c r="O547" s="221"/>
      <c r="P547" s="221"/>
      <c r="Q547" s="221"/>
      <c r="R547" s="221"/>
      <c r="S547" s="221"/>
      <c r="T547" s="221"/>
      <c r="U547" s="221"/>
      <c r="V547" s="221"/>
      <c r="W547" s="221"/>
    </row>
    <row r="548" spans="11:23">
      <c r="K548" s="166"/>
      <c r="L548" s="166"/>
      <c r="M548" s="662"/>
      <c r="N548" s="662"/>
      <c r="O548" s="221"/>
      <c r="P548" s="221"/>
      <c r="Q548" s="221"/>
      <c r="R548" s="221"/>
      <c r="S548" s="221"/>
      <c r="T548" s="221"/>
      <c r="U548" s="221"/>
      <c r="V548" s="221"/>
      <c r="W548" s="221"/>
    </row>
    <row r="549" spans="11:23">
      <c r="K549" s="166"/>
      <c r="L549" s="166"/>
      <c r="M549" s="662"/>
      <c r="N549" s="662"/>
      <c r="O549" s="221"/>
      <c r="P549" s="221"/>
      <c r="Q549" s="221"/>
      <c r="R549" s="221"/>
      <c r="S549" s="221"/>
      <c r="T549" s="221"/>
      <c r="U549" s="221"/>
      <c r="V549" s="221"/>
      <c r="W549" s="221"/>
    </row>
    <row r="550" spans="11:23">
      <c r="K550" s="166"/>
      <c r="L550" s="166"/>
      <c r="M550" s="662"/>
      <c r="N550" s="662"/>
      <c r="O550" s="221"/>
      <c r="P550" s="221"/>
      <c r="Q550" s="221"/>
      <c r="R550" s="221"/>
      <c r="S550" s="221"/>
      <c r="T550" s="221"/>
      <c r="U550" s="221"/>
      <c r="V550" s="221"/>
      <c r="W550" s="221"/>
    </row>
    <row r="551" spans="11:23">
      <c r="K551" s="166"/>
      <c r="L551" s="166"/>
      <c r="M551" s="662"/>
      <c r="N551" s="662"/>
      <c r="O551" s="221"/>
      <c r="P551" s="221"/>
      <c r="Q551" s="221"/>
      <c r="R551" s="221"/>
      <c r="S551" s="221"/>
      <c r="T551" s="221"/>
      <c r="U551" s="221"/>
      <c r="V551" s="221"/>
      <c r="W551" s="221"/>
    </row>
    <row r="552" spans="11:23">
      <c r="K552" s="166"/>
      <c r="L552" s="166"/>
      <c r="M552" s="662"/>
      <c r="N552" s="662"/>
      <c r="O552" s="221"/>
      <c r="P552" s="221"/>
      <c r="Q552" s="221"/>
      <c r="R552" s="221"/>
      <c r="S552" s="221"/>
      <c r="T552" s="221"/>
      <c r="U552" s="221"/>
      <c r="V552" s="221"/>
      <c r="W552" s="221"/>
    </row>
    <row r="553" spans="11:23">
      <c r="K553" s="166"/>
      <c r="L553" s="166"/>
      <c r="M553" s="662"/>
      <c r="N553" s="662"/>
      <c r="O553" s="221"/>
      <c r="P553" s="221"/>
      <c r="Q553" s="221"/>
      <c r="R553" s="221"/>
      <c r="S553" s="221"/>
      <c r="T553" s="221"/>
      <c r="U553" s="221"/>
      <c r="V553" s="221"/>
      <c r="W553" s="221"/>
    </row>
    <row r="554" spans="11:23">
      <c r="K554" s="166"/>
      <c r="L554" s="166"/>
      <c r="M554" s="662"/>
      <c r="N554" s="662"/>
      <c r="O554" s="221"/>
      <c r="P554" s="221"/>
      <c r="Q554" s="221"/>
      <c r="R554" s="221"/>
      <c r="S554" s="221"/>
      <c r="T554" s="221"/>
      <c r="U554" s="221"/>
      <c r="V554" s="221"/>
      <c r="W554" s="221"/>
    </row>
    <row r="555" spans="11:23">
      <c r="K555" s="166"/>
      <c r="L555" s="166"/>
      <c r="M555" s="662"/>
      <c r="N555" s="662"/>
      <c r="O555" s="221"/>
      <c r="P555" s="221"/>
      <c r="Q555" s="221"/>
      <c r="R555" s="221"/>
      <c r="S555" s="221"/>
      <c r="T555" s="221"/>
      <c r="U555" s="221"/>
      <c r="V555" s="221"/>
      <c r="W555" s="221"/>
    </row>
    <row r="556" spans="11:23">
      <c r="K556" s="166"/>
      <c r="L556" s="166"/>
      <c r="M556" s="662"/>
      <c r="N556" s="662"/>
      <c r="O556" s="221"/>
      <c r="P556" s="221"/>
      <c r="Q556" s="221"/>
      <c r="R556" s="221"/>
      <c r="S556" s="221"/>
      <c r="T556" s="221"/>
      <c r="U556" s="221"/>
      <c r="V556" s="221"/>
      <c r="W556" s="221"/>
    </row>
    <row r="557" spans="11:23">
      <c r="K557" s="166"/>
      <c r="L557" s="166"/>
      <c r="M557" s="662"/>
      <c r="N557" s="662"/>
      <c r="O557" s="221"/>
      <c r="P557" s="221"/>
      <c r="Q557" s="221"/>
      <c r="R557" s="221"/>
      <c r="S557" s="221"/>
      <c r="T557" s="221"/>
      <c r="U557" s="221"/>
      <c r="V557" s="221"/>
      <c r="W557" s="221"/>
    </row>
    <row r="558" spans="11:23">
      <c r="K558" s="166"/>
      <c r="L558" s="166"/>
      <c r="M558" s="662"/>
      <c r="N558" s="662"/>
      <c r="O558" s="221"/>
      <c r="P558" s="221"/>
      <c r="Q558" s="221"/>
      <c r="R558" s="221"/>
      <c r="S558" s="221"/>
      <c r="T558" s="221"/>
      <c r="U558" s="221"/>
      <c r="V558" s="221"/>
      <c r="W558" s="221"/>
    </row>
    <row r="559" spans="11:23">
      <c r="K559" s="166"/>
      <c r="L559" s="166"/>
      <c r="M559" s="662"/>
      <c r="N559" s="662"/>
      <c r="O559" s="221"/>
      <c r="P559" s="221"/>
      <c r="Q559" s="221"/>
      <c r="R559" s="221"/>
      <c r="S559" s="221"/>
      <c r="T559" s="221"/>
      <c r="U559" s="221"/>
      <c r="V559" s="221"/>
      <c r="W559" s="221"/>
    </row>
    <row r="560" spans="11:23">
      <c r="K560" s="166"/>
      <c r="L560" s="166"/>
      <c r="M560" s="662"/>
      <c r="N560" s="662"/>
      <c r="O560" s="221"/>
      <c r="P560" s="221"/>
      <c r="Q560" s="221"/>
      <c r="R560" s="221"/>
      <c r="S560" s="221"/>
      <c r="T560" s="221"/>
      <c r="U560" s="221"/>
      <c r="V560" s="221"/>
      <c r="W560" s="221"/>
    </row>
    <row r="561" spans="11:23">
      <c r="K561" s="166"/>
      <c r="L561" s="166"/>
      <c r="M561" s="662"/>
      <c r="N561" s="662"/>
      <c r="O561" s="221"/>
      <c r="P561" s="221"/>
      <c r="Q561" s="221"/>
      <c r="R561" s="221"/>
      <c r="S561" s="221"/>
      <c r="T561" s="221"/>
      <c r="U561" s="221"/>
      <c r="V561" s="221"/>
      <c r="W561" s="221"/>
    </row>
    <row r="562" spans="11:23">
      <c r="K562" s="166"/>
      <c r="L562" s="166"/>
      <c r="M562" s="662"/>
      <c r="N562" s="662"/>
      <c r="O562" s="221"/>
      <c r="P562" s="221"/>
      <c r="Q562" s="221"/>
      <c r="R562" s="221"/>
      <c r="S562" s="221"/>
      <c r="T562" s="221"/>
      <c r="U562" s="221"/>
      <c r="V562" s="221"/>
      <c r="W562" s="221"/>
    </row>
    <row r="563" spans="11:23">
      <c r="K563" s="166"/>
      <c r="L563" s="166"/>
      <c r="M563" s="662"/>
      <c r="N563" s="662"/>
      <c r="O563" s="221"/>
      <c r="P563" s="221"/>
      <c r="Q563" s="221"/>
      <c r="R563" s="221"/>
      <c r="S563" s="221"/>
      <c r="T563" s="221"/>
      <c r="U563" s="221"/>
      <c r="V563" s="221"/>
      <c r="W563" s="221"/>
    </row>
    <row r="564" spans="11:23">
      <c r="K564" s="166"/>
      <c r="L564" s="166"/>
      <c r="M564" s="662"/>
      <c r="N564" s="662"/>
      <c r="O564" s="221"/>
      <c r="P564" s="221"/>
      <c r="Q564" s="221"/>
      <c r="R564" s="221"/>
      <c r="S564" s="221"/>
      <c r="T564" s="221"/>
      <c r="U564" s="221"/>
      <c r="V564" s="221"/>
      <c r="W564" s="221"/>
    </row>
    <row r="565" spans="11:23">
      <c r="K565" s="166"/>
      <c r="L565" s="166"/>
      <c r="M565" s="662"/>
      <c r="N565" s="662"/>
      <c r="O565" s="221"/>
      <c r="P565" s="221"/>
      <c r="Q565" s="221"/>
      <c r="R565" s="221"/>
      <c r="S565" s="221"/>
      <c r="T565" s="221"/>
      <c r="U565" s="221"/>
      <c r="V565" s="221"/>
      <c r="W565" s="221"/>
    </row>
    <row r="566" spans="11:23">
      <c r="K566" s="166"/>
      <c r="L566" s="166"/>
      <c r="M566" s="662"/>
      <c r="N566" s="662"/>
      <c r="O566" s="221"/>
      <c r="P566" s="221"/>
      <c r="Q566" s="221"/>
      <c r="R566" s="221"/>
      <c r="S566" s="221"/>
      <c r="T566" s="221"/>
      <c r="U566" s="221"/>
      <c r="V566" s="221"/>
      <c r="W566" s="221"/>
    </row>
    <row r="567" spans="11:23">
      <c r="K567" s="166"/>
      <c r="L567" s="166"/>
      <c r="M567" s="662"/>
      <c r="N567" s="662"/>
      <c r="O567" s="221"/>
      <c r="P567" s="221"/>
      <c r="Q567" s="221"/>
      <c r="R567" s="221"/>
      <c r="S567" s="221"/>
      <c r="T567" s="221"/>
      <c r="U567" s="221"/>
      <c r="V567" s="221"/>
      <c r="W567" s="221"/>
    </row>
    <row r="568" spans="11:23">
      <c r="K568" s="166"/>
      <c r="L568" s="166"/>
      <c r="M568" s="662"/>
      <c r="N568" s="662"/>
      <c r="O568" s="221"/>
      <c r="P568" s="221"/>
      <c r="Q568" s="221"/>
      <c r="R568" s="221"/>
      <c r="S568" s="221"/>
      <c r="T568" s="221"/>
      <c r="U568" s="221"/>
      <c r="V568" s="221"/>
      <c r="W568" s="221"/>
    </row>
    <row r="569" spans="11:23">
      <c r="K569" s="166"/>
      <c r="L569" s="166"/>
      <c r="M569" s="662"/>
      <c r="N569" s="662"/>
      <c r="O569" s="221"/>
      <c r="P569" s="221"/>
      <c r="Q569" s="221"/>
      <c r="R569" s="221"/>
      <c r="S569" s="221"/>
      <c r="T569" s="221"/>
      <c r="U569" s="221"/>
      <c r="V569" s="221"/>
      <c r="W569" s="221"/>
    </row>
    <row r="570" spans="11:23">
      <c r="K570" s="166"/>
      <c r="L570" s="166"/>
      <c r="M570" s="662"/>
      <c r="N570" s="662"/>
      <c r="O570" s="221"/>
      <c r="P570" s="221"/>
      <c r="Q570" s="221"/>
      <c r="R570" s="221"/>
      <c r="S570" s="221"/>
      <c r="T570" s="221"/>
      <c r="U570" s="221"/>
      <c r="V570" s="221"/>
      <c r="W570" s="221"/>
    </row>
    <row r="571" spans="11:23">
      <c r="K571" s="166"/>
      <c r="L571" s="166"/>
      <c r="M571" s="662"/>
      <c r="N571" s="662"/>
      <c r="O571" s="221"/>
      <c r="P571" s="221"/>
      <c r="Q571" s="221"/>
      <c r="R571" s="221"/>
      <c r="S571" s="221"/>
      <c r="T571" s="221"/>
      <c r="U571" s="221"/>
      <c r="V571" s="221"/>
      <c r="W571" s="221"/>
    </row>
    <row r="572" spans="11:23">
      <c r="K572" s="166"/>
      <c r="L572" s="166"/>
      <c r="M572" s="662"/>
      <c r="N572" s="662"/>
      <c r="O572" s="221"/>
      <c r="P572" s="221"/>
      <c r="Q572" s="221"/>
      <c r="R572" s="221"/>
      <c r="S572" s="221"/>
      <c r="T572" s="221"/>
      <c r="U572" s="221"/>
      <c r="V572" s="221"/>
      <c r="W572" s="221"/>
    </row>
    <row r="573" spans="11:23">
      <c r="K573" s="166"/>
      <c r="L573" s="166"/>
      <c r="M573" s="662"/>
      <c r="N573" s="662"/>
      <c r="O573" s="221"/>
      <c r="P573" s="221"/>
      <c r="Q573" s="221"/>
      <c r="R573" s="221"/>
      <c r="S573" s="221"/>
      <c r="T573" s="221"/>
      <c r="U573" s="221"/>
      <c r="V573" s="221"/>
      <c r="W573" s="221"/>
    </row>
    <row r="574" spans="11:23">
      <c r="K574" s="166"/>
      <c r="L574" s="166"/>
      <c r="M574" s="662"/>
      <c r="N574" s="662"/>
      <c r="O574" s="221"/>
      <c r="P574" s="221"/>
      <c r="Q574" s="221"/>
      <c r="R574" s="221"/>
      <c r="S574" s="221"/>
      <c r="T574" s="221"/>
      <c r="U574" s="221"/>
      <c r="V574" s="221"/>
      <c r="W574" s="221"/>
    </row>
    <row r="575" spans="11:23">
      <c r="K575" s="166"/>
      <c r="L575" s="166"/>
      <c r="M575" s="662"/>
      <c r="N575" s="662"/>
      <c r="O575" s="221"/>
      <c r="P575" s="221"/>
      <c r="Q575" s="221"/>
      <c r="R575" s="221"/>
      <c r="S575" s="221"/>
      <c r="T575" s="221"/>
      <c r="U575" s="221"/>
      <c r="V575" s="221"/>
      <c r="W575" s="221"/>
    </row>
    <row r="576" spans="11:23">
      <c r="K576" s="166"/>
      <c r="L576" s="166"/>
      <c r="M576" s="662"/>
      <c r="N576" s="662"/>
      <c r="O576" s="221"/>
      <c r="P576" s="221"/>
      <c r="Q576" s="221"/>
      <c r="R576" s="221"/>
      <c r="S576" s="221"/>
      <c r="T576" s="221"/>
      <c r="U576" s="221"/>
      <c r="V576" s="221"/>
      <c r="W576" s="221"/>
    </row>
    <row r="577" spans="11:23">
      <c r="K577" s="166"/>
      <c r="L577" s="166"/>
      <c r="M577" s="662"/>
      <c r="N577" s="662"/>
      <c r="O577" s="221"/>
      <c r="P577" s="221"/>
      <c r="Q577" s="221"/>
      <c r="R577" s="221"/>
      <c r="S577" s="221"/>
      <c r="T577" s="221"/>
      <c r="U577" s="221"/>
      <c r="V577" s="221"/>
      <c r="W577" s="221"/>
    </row>
    <row r="578" spans="11:23">
      <c r="K578" s="166"/>
      <c r="L578" s="166"/>
      <c r="M578" s="662"/>
      <c r="N578" s="662"/>
      <c r="O578" s="221"/>
      <c r="P578" s="221"/>
      <c r="Q578" s="221"/>
      <c r="R578" s="221"/>
      <c r="S578" s="221"/>
      <c r="T578" s="221"/>
      <c r="U578" s="221"/>
      <c r="V578" s="221"/>
      <c r="W578" s="221"/>
    </row>
    <row r="579" spans="11:23">
      <c r="K579" s="166"/>
      <c r="L579" s="166"/>
      <c r="M579" s="662"/>
      <c r="N579" s="662"/>
      <c r="O579" s="221"/>
      <c r="P579" s="221"/>
      <c r="Q579" s="221"/>
      <c r="R579" s="221"/>
      <c r="S579" s="221"/>
      <c r="T579" s="221"/>
      <c r="U579" s="221"/>
      <c r="V579" s="221"/>
      <c r="W579" s="221"/>
    </row>
    <row r="580" spans="11:23">
      <c r="K580" s="166"/>
      <c r="L580" s="166"/>
      <c r="M580" s="662"/>
      <c r="N580" s="662"/>
      <c r="O580" s="221"/>
      <c r="P580" s="221"/>
      <c r="Q580" s="221"/>
      <c r="R580" s="221"/>
      <c r="S580" s="221"/>
      <c r="T580" s="221"/>
      <c r="U580" s="221"/>
      <c r="V580" s="221"/>
      <c r="W580" s="221"/>
    </row>
    <row r="581" spans="11:23">
      <c r="K581" s="166"/>
      <c r="L581" s="166"/>
      <c r="M581" s="662"/>
      <c r="N581" s="662"/>
      <c r="O581" s="221"/>
      <c r="P581" s="221"/>
      <c r="Q581" s="221"/>
      <c r="R581" s="221"/>
      <c r="S581" s="221"/>
      <c r="T581" s="221"/>
      <c r="U581" s="221"/>
      <c r="V581" s="221"/>
      <c r="W581" s="221"/>
    </row>
    <row r="582" spans="11:23">
      <c r="K582" s="166"/>
      <c r="L582" s="166"/>
      <c r="M582" s="662"/>
      <c r="N582" s="662"/>
      <c r="O582" s="221"/>
      <c r="P582" s="221"/>
      <c r="Q582" s="221"/>
      <c r="R582" s="221"/>
      <c r="S582" s="221"/>
      <c r="T582" s="221"/>
      <c r="U582" s="221"/>
      <c r="V582" s="221"/>
      <c r="W582" s="221"/>
    </row>
    <row r="583" spans="11:23">
      <c r="K583" s="166"/>
      <c r="L583" s="166"/>
      <c r="M583" s="662"/>
      <c r="N583" s="662"/>
      <c r="O583" s="221"/>
      <c r="P583" s="221"/>
      <c r="Q583" s="221"/>
      <c r="R583" s="221"/>
      <c r="S583" s="221"/>
      <c r="T583" s="221"/>
      <c r="U583" s="221"/>
      <c r="V583" s="221"/>
      <c r="W583" s="221"/>
    </row>
    <row r="584" spans="11:23">
      <c r="K584" s="166"/>
      <c r="L584" s="166"/>
      <c r="M584" s="662"/>
      <c r="N584" s="662"/>
      <c r="O584" s="221"/>
      <c r="P584" s="221"/>
      <c r="Q584" s="221"/>
      <c r="R584" s="221"/>
      <c r="S584" s="221"/>
      <c r="T584" s="221"/>
      <c r="U584" s="221"/>
      <c r="V584" s="221"/>
      <c r="W584" s="221"/>
    </row>
    <row r="585" spans="11:23">
      <c r="K585" s="166"/>
      <c r="L585" s="166"/>
      <c r="M585" s="662"/>
      <c r="N585" s="662"/>
      <c r="O585" s="221"/>
      <c r="P585" s="221"/>
      <c r="Q585" s="221"/>
      <c r="R585" s="221"/>
      <c r="S585" s="221"/>
      <c r="T585" s="221"/>
      <c r="U585" s="221"/>
      <c r="V585" s="221"/>
      <c r="W585" s="221"/>
    </row>
    <row r="586" spans="11:23">
      <c r="K586" s="166"/>
      <c r="L586" s="166"/>
      <c r="M586" s="662"/>
      <c r="N586" s="662"/>
      <c r="O586" s="221"/>
      <c r="P586" s="221"/>
      <c r="Q586" s="221"/>
      <c r="R586" s="221"/>
      <c r="S586" s="221"/>
      <c r="T586" s="221"/>
      <c r="U586" s="221"/>
      <c r="V586" s="221"/>
      <c r="W586" s="221"/>
    </row>
    <row r="587" spans="11:23">
      <c r="K587" s="166"/>
      <c r="L587" s="166"/>
      <c r="M587" s="662"/>
      <c r="N587" s="662"/>
      <c r="O587" s="221"/>
      <c r="P587" s="221"/>
      <c r="Q587" s="221"/>
      <c r="R587" s="221"/>
      <c r="S587" s="221"/>
      <c r="T587" s="221"/>
      <c r="U587" s="221"/>
      <c r="V587" s="221"/>
      <c r="W587" s="221"/>
    </row>
    <row r="588" spans="11:23">
      <c r="K588" s="166"/>
      <c r="L588" s="166"/>
      <c r="M588" s="662"/>
      <c r="N588" s="662"/>
      <c r="O588" s="221"/>
      <c r="P588" s="221"/>
      <c r="Q588" s="221"/>
      <c r="R588" s="221"/>
      <c r="S588" s="221"/>
      <c r="T588" s="221"/>
      <c r="U588" s="221"/>
      <c r="V588" s="221"/>
      <c r="W588" s="221"/>
    </row>
    <row r="589" spans="11:23">
      <c r="K589" s="166"/>
      <c r="L589" s="166"/>
      <c r="M589" s="662"/>
      <c r="N589" s="662"/>
      <c r="O589" s="221"/>
      <c r="P589" s="221"/>
      <c r="Q589" s="221"/>
      <c r="R589" s="221"/>
      <c r="S589" s="221"/>
      <c r="T589" s="221"/>
      <c r="U589" s="221"/>
      <c r="V589" s="221"/>
      <c r="W589" s="221"/>
    </row>
    <row r="590" spans="11:23">
      <c r="K590" s="166"/>
      <c r="L590" s="166"/>
      <c r="M590" s="662"/>
      <c r="N590" s="662"/>
      <c r="O590" s="221"/>
      <c r="P590" s="221"/>
      <c r="Q590" s="221"/>
      <c r="R590" s="221"/>
      <c r="S590" s="221"/>
      <c r="T590" s="221"/>
      <c r="U590" s="221"/>
      <c r="V590" s="221"/>
      <c r="W590" s="221"/>
    </row>
    <row r="591" spans="11:23">
      <c r="K591" s="166"/>
      <c r="L591" s="166"/>
      <c r="M591" s="662"/>
      <c r="N591" s="662"/>
      <c r="O591" s="221"/>
      <c r="P591" s="221"/>
      <c r="Q591" s="221"/>
      <c r="R591" s="221"/>
      <c r="S591" s="221"/>
      <c r="T591" s="221"/>
      <c r="U591" s="221"/>
      <c r="V591" s="221"/>
      <c r="W591" s="221"/>
    </row>
    <row r="592" spans="11:23">
      <c r="K592" s="166"/>
      <c r="L592" s="166"/>
      <c r="M592" s="662"/>
      <c r="N592" s="662"/>
      <c r="O592" s="221"/>
      <c r="P592" s="221"/>
      <c r="Q592" s="221"/>
      <c r="R592" s="221"/>
      <c r="S592" s="221"/>
      <c r="T592" s="221"/>
      <c r="U592" s="221"/>
      <c r="V592" s="221"/>
      <c r="W592" s="221"/>
    </row>
    <row r="593" spans="11:24">
      <c r="K593" s="166"/>
      <c r="L593" s="166"/>
      <c r="M593" s="662"/>
      <c r="N593" s="662"/>
      <c r="O593" s="221"/>
      <c r="P593" s="221"/>
      <c r="Q593" s="221"/>
      <c r="R593" s="221"/>
      <c r="S593" s="221"/>
      <c r="T593" s="221"/>
      <c r="U593" s="221"/>
      <c r="V593" s="221"/>
      <c r="W593" s="221"/>
    </row>
    <row r="594" spans="11:24">
      <c r="K594" s="166"/>
      <c r="L594" s="166"/>
      <c r="M594" s="662"/>
      <c r="N594" s="662"/>
      <c r="O594" s="221"/>
      <c r="P594" s="221"/>
      <c r="Q594" s="221"/>
      <c r="R594" s="221"/>
      <c r="S594" s="221"/>
      <c r="T594" s="221"/>
      <c r="U594" s="221"/>
      <c r="V594" s="221"/>
      <c r="W594" s="221"/>
    </row>
    <row r="595" spans="11:24">
      <c r="K595" s="166"/>
      <c r="L595" s="166"/>
      <c r="M595" s="662"/>
      <c r="N595" s="662"/>
      <c r="O595" s="221"/>
      <c r="P595" s="221"/>
      <c r="Q595" s="221"/>
      <c r="R595" s="221"/>
      <c r="S595" s="221"/>
      <c r="T595" s="221"/>
      <c r="U595" s="221"/>
      <c r="V595" s="221"/>
      <c r="W595" s="221"/>
    </row>
    <row r="596" spans="11:24">
      <c r="K596" s="166"/>
      <c r="L596" s="166"/>
      <c r="M596" s="662"/>
      <c r="N596" s="662"/>
      <c r="O596" s="221"/>
      <c r="P596" s="221"/>
      <c r="Q596" s="221"/>
      <c r="R596" s="221"/>
      <c r="S596" s="221"/>
      <c r="T596" s="221"/>
      <c r="U596" s="221"/>
      <c r="V596" s="221"/>
      <c r="W596" s="221"/>
    </row>
    <row r="597" spans="11:24">
      <c r="K597" s="166"/>
      <c r="L597" s="166"/>
      <c r="M597" s="662"/>
      <c r="N597" s="662"/>
      <c r="O597" s="221"/>
      <c r="P597" s="221"/>
      <c r="Q597" s="221"/>
      <c r="R597" s="221"/>
      <c r="S597" s="221"/>
      <c r="T597" s="221"/>
      <c r="U597" s="221"/>
      <c r="V597" s="221"/>
      <c r="W597" s="221"/>
    </row>
    <row r="598" spans="11:24">
      <c r="K598" s="166"/>
      <c r="L598" s="166"/>
      <c r="M598" s="662"/>
      <c r="N598" s="662"/>
      <c r="O598" s="221"/>
      <c r="P598" s="221"/>
      <c r="Q598" s="221"/>
      <c r="R598" s="221"/>
      <c r="S598" s="221"/>
      <c r="T598" s="221"/>
      <c r="U598" s="221"/>
      <c r="V598" s="221"/>
      <c r="W598" s="221"/>
    </row>
    <row r="599" spans="11:24">
      <c r="K599" s="166"/>
      <c r="L599" s="166"/>
      <c r="M599" s="662"/>
      <c r="N599" s="662"/>
      <c r="O599" s="221"/>
      <c r="P599" s="221"/>
      <c r="Q599" s="221"/>
      <c r="R599" s="221"/>
      <c r="S599" s="221"/>
      <c r="T599" s="221"/>
      <c r="U599" s="221"/>
      <c r="V599" s="221"/>
      <c r="W599" s="221"/>
    </row>
    <row r="600" spans="11:24">
      <c r="K600" s="166"/>
      <c r="L600" s="166"/>
      <c r="M600" s="662"/>
      <c r="N600" s="662"/>
      <c r="O600" s="221"/>
      <c r="P600" s="221"/>
      <c r="Q600" s="221"/>
      <c r="R600" s="221"/>
      <c r="S600" s="221"/>
      <c r="T600" s="221"/>
      <c r="U600" s="221"/>
      <c r="V600" s="221"/>
      <c r="W600" s="221"/>
    </row>
    <row r="601" spans="11:24">
      <c r="K601" s="166"/>
      <c r="L601" s="166"/>
      <c r="M601" s="662"/>
      <c r="N601" s="662"/>
      <c r="O601" s="221"/>
      <c r="P601" s="221"/>
      <c r="Q601" s="221"/>
      <c r="R601" s="221"/>
      <c r="S601" s="221"/>
      <c r="T601" s="221"/>
      <c r="U601" s="221"/>
      <c r="V601" s="221"/>
      <c r="W601" s="221"/>
      <c r="X601" s="261"/>
    </row>
    <row r="602" spans="11:24">
      <c r="K602" s="166"/>
      <c r="L602" s="166"/>
      <c r="M602" s="662"/>
      <c r="N602" s="662"/>
      <c r="O602" s="221"/>
      <c r="P602" s="221"/>
      <c r="Q602" s="221"/>
      <c r="R602" s="221"/>
      <c r="S602" s="221"/>
      <c r="T602" s="221"/>
      <c r="U602" s="221"/>
      <c r="V602" s="221"/>
      <c r="W602" s="221"/>
    </row>
    <row r="603" spans="11:24">
      <c r="K603" s="166"/>
      <c r="L603" s="166"/>
      <c r="M603" s="662"/>
      <c r="N603" s="662"/>
      <c r="O603" s="221"/>
      <c r="P603" s="221"/>
      <c r="Q603" s="221"/>
      <c r="R603" s="221"/>
      <c r="S603" s="221"/>
      <c r="T603" s="221"/>
      <c r="U603" s="221"/>
      <c r="V603" s="221"/>
      <c r="W603" s="221"/>
    </row>
    <row r="604" spans="11:24" ht="24" customHeight="1">
      <c r="K604" s="166"/>
      <c r="L604" s="166"/>
      <c r="M604" s="662"/>
      <c r="N604" s="662"/>
      <c r="O604" s="221"/>
      <c r="P604" s="221"/>
      <c r="Q604" s="221"/>
      <c r="R604" s="221"/>
      <c r="S604" s="221"/>
      <c r="T604" s="221"/>
      <c r="U604" s="221"/>
      <c r="V604" s="221"/>
      <c r="W604" s="221"/>
    </row>
    <row r="605" spans="11:24">
      <c r="K605" s="166"/>
      <c r="L605" s="166"/>
      <c r="M605" s="662"/>
      <c r="N605" s="662"/>
      <c r="O605" s="221"/>
      <c r="P605" s="221"/>
      <c r="Q605" s="221"/>
      <c r="R605" s="221"/>
      <c r="S605" s="221"/>
      <c r="T605" s="221"/>
      <c r="U605" s="221"/>
      <c r="V605" s="221"/>
      <c r="W605" s="221"/>
    </row>
    <row r="606" spans="11:24">
      <c r="K606" s="166"/>
      <c r="L606" s="166"/>
      <c r="M606" s="662"/>
      <c r="N606" s="662"/>
      <c r="O606" s="221"/>
      <c r="P606" s="221"/>
      <c r="Q606" s="221"/>
      <c r="R606" s="221"/>
      <c r="S606" s="221"/>
      <c r="T606" s="221"/>
      <c r="U606" s="221"/>
      <c r="V606" s="221"/>
      <c r="W606" s="221"/>
    </row>
    <row r="607" spans="11:24">
      <c r="K607" s="166"/>
      <c r="L607" s="166"/>
      <c r="M607" s="662"/>
      <c r="N607" s="662"/>
      <c r="O607" s="221"/>
      <c r="P607" s="221"/>
      <c r="Q607" s="221"/>
      <c r="R607" s="221"/>
      <c r="S607" s="221"/>
      <c r="T607" s="221"/>
      <c r="U607" s="221"/>
      <c r="V607" s="221"/>
      <c r="W607" s="221"/>
    </row>
    <row r="608" spans="11:24">
      <c r="K608" s="166"/>
      <c r="L608" s="166"/>
      <c r="M608" s="662"/>
      <c r="N608" s="662"/>
      <c r="O608" s="221"/>
      <c r="P608" s="221"/>
      <c r="Q608" s="221"/>
      <c r="R608" s="221"/>
      <c r="S608" s="221"/>
      <c r="T608" s="221"/>
      <c r="U608" s="221"/>
      <c r="V608" s="221"/>
      <c r="W608" s="221"/>
    </row>
    <row r="609" spans="11:23" ht="24" customHeight="1">
      <c r="K609" s="166"/>
      <c r="L609" s="183"/>
      <c r="M609" s="264"/>
      <c r="N609" s="264"/>
      <c r="O609" s="264"/>
      <c r="P609" s="264"/>
      <c r="Q609" s="264"/>
      <c r="R609" s="264"/>
      <c r="S609" s="264"/>
      <c r="T609" s="264"/>
      <c r="U609" s="264"/>
      <c r="V609" s="264"/>
      <c r="W609" s="264"/>
    </row>
    <row r="610" spans="11:23">
      <c r="K610" s="166"/>
      <c r="L610" s="184"/>
      <c r="M610" s="264"/>
      <c r="N610" s="264"/>
      <c r="O610" s="264"/>
      <c r="P610" s="264"/>
      <c r="Q610" s="264"/>
      <c r="R610" s="264"/>
      <c r="S610" s="264"/>
      <c r="T610" s="264"/>
      <c r="U610" s="264"/>
      <c r="V610" s="264"/>
      <c r="W610" s="264"/>
    </row>
    <row r="611" spans="11:23">
      <c r="K611" s="166"/>
      <c r="L611" s="184"/>
      <c r="M611" s="264"/>
      <c r="N611" s="264"/>
      <c r="O611" s="264"/>
      <c r="P611" s="264"/>
      <c r="Q611" s="264"/>
      <c r="R611" s="264"/>
      <c r="S611" s="264"/>
      <c r="T611" s="264"/>
      <c r="U611" s="264"/>
      <c r="V611" s="264"/>
      <c r="W611" s="264"/>
    </row>
    <row r="612" spans="11:23">
      <c r="K612" s="166"/>
      <c r="L612" s="184"/>
      <c r="M612" s="264"/>
      <c r="N612" s="264"/>
      <c r="O612" s="264"/>
      <c r="P612" s="264"/>
      <c r="Q612" s="264"/>
      <c r="R612" s="264"/>
      <c r="S612" s="264"/>
      <c r="T612" s="264"/>
      <c r="U612" s="264"/>
      <c r="V612" s="264"/>
      <c r="W612" s="264"/>
    </row>
    <row r="613" spans="11:23">
      <c r="K613" s="166"/>
      <c r="L613" s="184"/>
      <c r="M613" s="264"/>
      <c r="N613" s="264"/>
      <c r="O613" s="264"/>
      <c r="P613" s="264"/>
      <c r="Q613" s="264"/>
      <c r="R613" s="264"/>
      <c r="S613" s="264"/>
      <c r="T613" s="264"/>
      <c r="U613" s="264"/>
      <c r="V613" s="264"/>
      <c r="W613" s="264"/>
    </row>
    <row r="614" spans="11:23">
      <c r="K614" s="166"/>
      <c r="L614" s="184"/>
      <c r="M614" s="264"/>
      <c r="N614" s="264"/>
      <c r="O614" s="264"/>
      <c r="P614" s="264"/>
      <c r="Q614" s="264"/>
      <c r="R614" s="264"/>
      <c r="S614" s="264"/>
      <c r="T614" s="264"/>
      <c r="U614" s="264"/>
      <c r="V614" s="264"/>
      <c r="W614" s="264"/>
    </row>
    <row r="615" spans="11:23">
      <c r="K615" s="166"/>
      <c r="L615" s="184"/>
      <c r="M615" s="264"/>
      <c r="N615" s="264"/>
      <c r="O615" s="264"/>
      <c r="P615" s="264"/>
      <c r="Q615" s="264"/>
      <c r="R615" s="264"/>
      <c r="S615" s="264"/>
      <c r="T615" s="264"/>
      <c r="U615" s="264"/>
      <c r="V615" s="264"/>
      <c r="W615" s="264"/>
    </row>
    <row r="616" spans="11:23" ht="24" customHeight="1">
      <c r="K616" s="166"/>
      <c r="L616" s="184"/>
      <c r="M616" s="264"/>
      <c r="N616" s="264"/>
      <c r="O616" s="264"/>
      <c r="P616" s="264"/>
      <c r="Q616" s="264"/>
      <c r="R616" s="264"/>
      <c r="S616" s="264"/>
      <c r="T616" s="264"/>
      <c r="U616" s="264"/>
      <c r="V616" s="264"/>
      <c r="W616" s="264"/>
    </row>
    <row r="617" spans="11:23">
      <c r="K617" s="166"/>
      <c r="L617" s="184"/>
      <c r="M617" s="264"/>
      <c r="N617" s="264"/>
      <c r="O617" s="264"/>
      <c r="P617" s="264"/>
      <c r="Q617" s="264"/>
      <c r="R617" s="264"/>
      <c r="S617" s="264"/>
      <c r="T617" s="264"/>
      <c r="U617" s="264"/>
      <c r="V617" s="264"/>
      <c r="W617" s="264"/>
    </row>
    <row r="618" spans="11:23">
      <c r="K618" s="166"/>
      <c r="L618" s="184"/>
      <c r="M618" s="264"/>
      <c r="N618" s="264"/>
      <c r="O618" s="264"/>
      <c r="P618" s="264"/>
      <c r="Q618" s="264"/>
      <c r="R618" s="264"/>
      <c r="S618" s="264"/>
      <c r="T618" s="264"/>
      <c r="U618" s="264"/>
      <c r="V618" s="264"/>
      <c r="W618" s="264"/>
    </row>
    <row r="619" spans="11:23">
      <c r="K619" s="166"/>
      <c r="L619" s="184"/>
      <c r="M619" s="264"/>
      <c r="N619" s="264"/>
      <c r="O619" s="264"/>
      <c r="P619" s="264"/>
      <c r="Q619" s="264"/>
      <c r="R619" s="264"/>
      <c r="S619" s="264"/>
      <c r="T619" s="264"/>
      <c r="U619" s="264"/>
      <c r="V619" s="264"/>
      <c r="W619" s="264"/>
    </row>
    <row r="620" spans="11:23">
      <c r="K620" s="166"/>
      <c r="L620" s="184"/>
      <c r="M620" s="264"/>
      <c r="N620" s="264"/>
      <c r="O620" s="264"/>
      <c r="P620" s="264"/>
      <c r="Q620" s="264"/>
      <c r="R620" s="264"/>
      <c r="S620" s="264"/>
      <c r="T620" s="264"/>
      <c r="U620" s="264"/>
      <c r="V620" s="264"/>
      <c r="W620" s="264"/>
    </row>
    <row r="621" spans="11:23">
      <c r="K621" s="166"/>
      <c r="L621" s="184"/>
      <c r="M621" s="264"/>
      <c r="N621" s="264"/>
      <c r="O621" s="264"/>
      <c r="P621" s="264"/>
      <c r="Q621" s="264"/>
      <c r="R621" s="264"/>
      <c r="S621" s="264"/>
      <c r="T621" s="264"/>
      <c r="U621" s="264"/>
      <c r="V621" s="264"/>
      <c r="W621" s="264"/>
    </row>
    <row r="622" spans="11:23">
      <c r="K622" s="166"/>
      <c r="L622" s="184"/>
      <c r="M622" s="264"/>
      <c r="N622" s="264"/>
      <c r="O622" s="264"/>
      <c r="P622" s="264"/>
      <c r="Q622" s="264"/>
      <c r="R622" s="264"/>
      <c r="S622" s="264"/>
      <c r="T622" s="264"/>
      <c r="U622" s="264"/>
      <c r="V622" s="264"/>
      <c r="W622" s="264"/>
    </row>
    <row r="623" spans="11:23">
      <c r="K623" s="166"/>
      <c r="L623" s="184"/>
      <c r="M623" s="264"/>
      <c r="N623" s="264"/>
      <c r="O623" s="264"/>
      <c r="P623" s="264"/>
      <c r="Q623" s="264"/>
      <c r="R623" s="264"/>
      <c r="S623" s="264"/>
      <c r="T623" s="264"/>
      <c r="U623" s="264"/>
      <c r="V623" s="264"/>
      <c r="W623" s="264"/>
    </row>
    <row r="624" spans="11:23">
      <c r="K624" s="166"/>
      <c r="L624" s="184"/>
      <c r="M624" s="264"/>
      <c r="N624" s="264"/>
      <c r="O624" s="264"/>
      <c r="P624" s="264"/>
      <c r="Q624" s="264"/>
      <c r="R624" s="264"/>
      <c r="S624" s="264"/>
      <c r="T624" s="264"/>
      <c r="U624" s="264"/>
      <c r="V624" s="264"/>
      <c r="W624" s="264"/>
    </row>
    <row r="625" spans="11:23">
      <c r="K625" s="166"/>
      <c r="L625" s="184"/>
      <c r="M625" s="264"/>
      <c r="N625" s="264"/>
      <c r="O625" s="264"/>
      <c r="P625" s="264"/>
      <c r="Q625" s="264"/>
      <c r="R625" s="264"/>
      <c r="S625" s="264"/>
      <c r="T625" s="264"/>
      <c r="U625" s="264"/>
      <c r="V625" s="264"/>
      <c r="W625" s="264"/>
    </row>
    <row r="626" spans="11:23">
      <c r="K626" s="166"/>
      <c r="L626" s="184"/>
      <c r="M626" s="264"/>
      <c r="N626" s="264"/>
      <c r="O626" s="264"/>
      <c r="P626" s="264"/>
      <c r="Q626" s="264"/>
      <c r="R626" s="264"/>
      <c r="S626" s="264"/>
      <c r="T626" s="264"/>
      <c r="U626" s="264"/>
      <c r="V626" s="264"/>
      <c r="W626" s="264"/>
    </row>
    <row r="627" spans="11:23">
      <c r="K627" s="166"/>
      <c r="L627" s="184"/>
      <c r="M627" s="264"/>
      <c r="N627" s="264"/>
      <c r="O627" s="264"/>
      <c r="P627" s="264"/>
      <c r="Q627" s="264"/>
      <c r="R627" s="264"/>
      <c r="S627" s="264"/>
      <c r="T627" s="264"/>
      <c r="U627" s="264"/>
      <c r="V627" s="264"/>
      <c r="W627" s="264"/>
    </row>
    <row r="628" spans="11:23">
      <c r="K628" s="166"/>
      <c r="L628" s="184"/>
      <c r="M628" s="264"/>
      <c r="N628" s="264"/>
      <c r="O628" s="264"/>
      <c r="P628" s="264"/>
      <c r="Q628" s="264"/>
      <c r="R628" s="264"/>
      <c r="S628" s="264"/>
      <c r="T628" s="264"/>
      <c r="U628" s="264"/>
      <c r="V628" s="264"/>
      <c r="W628" s="264"/>
    </row>
    <row r="629" spans="11:23">
      <c r="K629" s="166"/>
      <c r="L629" s="184"/>
      <c r="M629" s="264"/>
      <c r="N629" s="264"/>
      <c r="O629" s="264"/>
      <c r="P629" s="264"/>
      <c r="Q629" s="264"/>
      <c r="R629" s="264"/>
      <c r="S629" s="264"/>
      <c r="T629" s="264"/>
      <c r="U629" s="264"/>
      <c r="V629" s="264"/>
      <c r="W629" s="264"/>
    </row>
    <row r="630" spans="11:23">
      <c r="K630" s="166"/>
      <c r="L630" s="184"/>
      <c r="M630" s="264"/>
      <c r="N630" s="264"/>
      <c r="O630" s="264"/>
      <c r="P630" s="264"/>
      <c r="Q630" s="264"/>
      <c r="R630" s="264"/>
      <c r="S630" s="264"/>
      <c r="T630" s="264"/>
      <c r="U630" s="264"/>
      <c r="V630" s="264"/>
      <c r="W630" s="264"/>
    </row>
    <row r="631" spans="11:23" ht="24" customHeight="1">
      <c r="K631" s="166"/>
      <c r="L631" s="184"/>
      <c r="M631" s="264"/>
      <c r="N631" s="264"/>
      <c r="O631" s="264"/>
      <c r="P631" s="264"/>
      <c r="Q631" s="264"/>
      <c r="R631" s="264"/>
      <c r="S631" s="264"/>
      <c r="T631" s="264"/>
      <c r="U631" s="264"/>
      <c r="V631" s="264"/>
      <c r="W631" s="264"/>
    </row>
    <row r="632" spans="11:23">
      <c r="K632" s="166"/>
      <c r="L632" s="184"/>
      <c r="M632" s="264"/>
      <c r="N632" s="264"/>
      <c r="O632" s="264"/>
      <c r="P632" s="264"/>
      <c r="Q632" s="264"/>
      <c r="R632" s="264"/>
      <c r="S632" s="264"/>
      <c r="T632" s="264"/>
      <c r="U632" s="264"/>
      <c r="V632" s="264"/>
      <c r="W632" s="264"/>
    </row>
    <row r="633" spans="11:23">
      <c r="K633" s="166"/>
      <c r="L633" s="184"/>
      <c r="M633" s="264"/>
      <c r="N633" s="264"/>
      <c r="O633" s="264"/>
      <c r="P633" s="264"/>
      <c r="Q633" s="264"/>
      <c r="R633" s="264"/>
      <c r="S633" s="264"/>
      <c r="T633" s="264"/>
      <c r="U633" s="264"/>
      <c r="V633" s="264"/>
      <c r="W633" s="264"/>
    </row>
    <row r="634" spans="11:23">
      <c r="K634" s="166"/>
      <c r="L634" s="184"/>
      <c r="M634" s="264"/>
      <c r="N634" s="264"/>
      <c r="O634" s="264"/>
      <c r="P634" s="264"/>
      <c r="Q634" s="264"/>
      <c r="R634" s="264"/>
      <c r="S634" s="264"/>
      <c r="T634" s="264"/>
      <c r="U634" s="264"/>
      <c r="V634" s="264"/>
      <c r="W634" s="264"/>
    </row>
    <row r="635" spans="11:23">
      <c r="K635" s="166"/>
      <c r="L635" s="184"/>
      <c r="M635" s="264"/>
      <c r="N635" s="264"/>
      <c r="O635" s="264"/>
      <c r="P635" s="264"/>
      <c r="Q635" s="264"/>
      <c r="R635" s="264"/>
      <c r="S635" s="264"/>
      <c r="T635" s="264"/>
      <c r="U635" s="264"/>
      <c r="V635" s="264"/>
      <c r="W635" s="264"/>
    </row>
    <row r="636" spans="11:23">
      <c r="K636" s="166"/>
      <c r="L636" s="184"/>
      <c r="M636" s="264"/>
      <c r="N636" s="264"/>
      <c r="O636" s="264"/>
      <c r="P636" s="264"/>
      <c r="Q636" s="264"/>
      <c r="R636" s="264"/>
      <c r="S636" s="264"/>
      <c r="T636" s="264"/>
      <c r="U636" s="264"/>
      <c r="V636" s="264"/>
      <c r="W636" s="264"/>
    </row>
    <row r="637" spans="11:23">
      <c r="K637" s="166"/>
      <c r="L637" s="184"/>
      <c r="M637" s="264"/>
      <c r="N637" s="264"/>
      <c r="O637" s="264"/>
      <c r="P637" s="264"/>
      <c r="Q637" s="264"/>
      <c r="R637" s="264"/>
      <c r="S637" s="264"/>
      <c r="T637" s="264"/>
      <c r="U637" s="264"/>
      <c r="V637" s="264"/>
      <c r="W637" s="264"/>
    </row>
    <row r="638" spans="11:23">
      <c r="K638" s="166"/>
      <c r="L638" s="184"/>
      <c r="M638" s="264"/>
      <c r="N638" s="264"/>
      <c r="O638" s="264"/>
      <c r="P638" s="264"/>
      <c r="Q638" s="264"/>
      <c r="R638" s="264"/>
      <c r="S638" s="264"/>
      <c r="T638" s="264"/>
      <c r="U638" s="264"/>
      <c r="V638" s="264"/>
      <c r="W638" s="264"/>
    </row>
    <row r="639" spans="11:23">
      <c r="K639" s="166"/>
      <c r="L639" s="184"/>
      <c r="M639" s="264"/>
      <c r="N639" s="264"/>
      <c r="O639" s="264"/>
      <c r="P639" s="264"/>
      <c r="Q639" s="264"/>
      <c r="R639" s="264"/>
      <c r="S639" s="264"/>
      <c r="T639" s="264"/>
      <c r="U639" s="264"/>
      <c r="V639" s="264"/>
      <c r="W639" s="264"/>
    </row>
    <row r="640" spans="11:23">
      <c r="K640" s="166"/>
      <c r="L640" s="184"/>
      <c r="M640" s="264"/>
      <c r="N640" s="264"/>
      <c r="O640" s="264"/>
      <c r="P640" s="264"/>
      <c r="Q640" s="264"/>
      <c r="R640" s="264"/>
      <c r="S640" s="264"/>
      <c r="T640" s="264"/>
      <c r="U640" s="264"/>
      <c r="V640" s="264"/>
      <c r="W640" s="264"/>
    </row>
    <row r="641" spans="11:24">
      <c r="K641" s="166"/>
      <c r="L641" s="184"/>
      <c r="M641" s="264"/>
      <c r="N641" s="264"/>
      <c r="O641" s="264"/>
      <c r="P641" s="264"/>
      <c r="Q641" s="264"/>
      <c r="R641" s="264"/>
      <c r="S641" s="264"/>
      <c r="T641" s="264"/>
      <c r="U641" s="264"/>
      <c r="V641" s="264"/>
      <c r="W641" s="264"/>
    </row>
    <row r="642" spans="11:24">
      <c r="K642" s="166"/>
      <c r="L642" s="184"/>
      <c r="M642" s="264"/>
      <c r="N642" s="264"/>
      <c r="O642" s="264"/>
      <c r="P642" s="264"/>
      <c r="Q642" s="264"/>
      <c r="R642" s="264"/>
      <c r="S642" s="264"/>
      <c r="T642" s="264"/>
      <c r="U642" s="264"/>
      <c r="V642" s="264"/>
      <c r="W642" s="264"/>
    </row>
    <row r="643" spans="11:24">
      <c r="K643" s="166"/>
      <c r="L643" s="184"/>
      <c r="M643" s="264"/>
      <c r="N643" s="264"/>
      <c r="O643" s="264"/>
      <c r="P643" s="264"/>
      <c r="Q643" s="264"/>
      <c r="R643" s="264"/>
      <c r="S643" s="264"/>
      <c r="T643" s="264"/>
      <c r="U643" s="264"/>
      <c r="V643" s="264"/>
      <c r="W643" s="264"/>
    </row>
    <row r="644" spans="11:24">
      <c r="K644" s="166"/>
      <c r="L644" s="184"/>
      <c r="M644" s="264"/>
      <c r="N644" s="264"/>
      <c r="O644" s="264"/>
      <c r="P644" s="264"/>
      <c r="Q644" s="264"/>
      <c r="R644" s="264"/>
      <c r="S644" s="264"/>
      <c r="T644" s="264"/>
      <c r="U644" s="264"/>
      <c r="V644" s="264"/>
      <c r="W644" s="264"/>
    </row>
    <row r="645" spans="11:24">
      <c r="K645" s="166"/>
      <c r="L645" s="184"/>
      <c r="M645" s="264"/>
      <c r="N645" s="264"/>
      <c r="O645" s="264"/>
      <c r="P645" s="264"/>
      <c r="Q645" s="264"/>
      <c r="R645" s="264"/>
      <c r="S645" s="264"/>
      <c r="T645" s="264"/>
      <c r="U645" s="264"/>
      <c r="V645" s="264"/>
      <c r="W645" s="264"/>
    </row>
    <row r="646" spans="11:24">
      <c r="K646" s="166"/>
      <c r="L646" s="184"/>
      <c r="M646" s="264"/>
      <c r="N646" s="264"/>
      <c r="O646" s="264"/>
      <c r="P646" s="264"/>
      <c r="Q646" s="264"/>
      <c r="R646" s="264"/>
      <c r="S646" s="264"/>
      <c r="T646" s="264"/>
      <c r="U646" s="264"/>
      <c r="V646" s="264"/>
      <c r="W646" s="264"/>
    </row>
    <row r="647" spans="11:24">
      <c r="K647" s="166"/>
      <c r="L647" s="184"/>
      <c r="M647" s="264"/>
      <c r="N647" s="264"/>
      <c r="O647" s="264"/>
      <c r="P647" s="264"/>
      <c r="Q647" s="264"/>
      <c r="R647" s="264"/>
      <c r="S647" s="264"/>
      <c r="T647" s="264"/>
      <c r="U647" s="264"/>
      <c r="V647" s="264"/>
      <c r="W647" s="264"/>
    </row>
    <row r="648" spans="11:24">
      <c r="K648" s="166"/>
      <c r="L648" s="184"/>
      <c r="M648" s="264"/>
      <c r="N648" s="264"/>
      <c r="O648" s="264"/>
      <c r="P648" s="264"/>
      <c r="Q648" s="264"/>
      <c r="R648" s="264"/>
      <c r="S648" s="264"/>
      <c r="T648" s="264"/>
      <c r="U648" s="264"/>
      <c r="V648" s="264"/>
      <c r="W648" s="264"/>
    </row>
    <row r="649" spans="11:24">
      <c r="K649" s="166"/>
      <c r="L649" s="184"/>
      <c r="M649" s="264"/>
      <c r="N649" s="264"/>
      <c r="O649" s="264"/>
      <c r="P649" s="264"/>
      <c r="Q649" s="264"/>
      <c r="R649" s="264"/>
      <c r="S649" s="264"/>
      <c r="T649" s="264"/>
      <c r="U649" s="264"/>
      <c r="V649" s="264"/>
      <c r="W649" s="264"/>
    </row>
    <row r="650" spans="11:24">
      <c r="K650" s="166"/>
      <c r="L650" s="184"/>
      <c r="M650" s="264"/>
      <c r="N650" s="264"/>
      <c r="O650" s="264"/>
      <c r="P650" s="264"/>
      <c r="Q650" s="264"/>
      <c r="R650" s="264"/>
      <c r="S650" s="264"/>
      <c r="T650" s="264"/>
      <c r="U650" s="264"/>
      <c r="V650" s="264"/>
      <c r="W650" s="264"/>
    </row>
    <row r="651" spans="11:24">
      <c r="K651" s="166"/>
      <c r="L651" s="184"/>
      <c r="M651" s="264"/>
      <c r="N651" s="264"/>
      <c r="O651" s="264"/>
      <c r="P651" s="264"/>
      <c r="Q651" s="264"/>
      <c r="R651" s="264"/>
      <c r="S651" s="264"/>
      <c r="T651" s="264"/>
      <c r="U651" s="264"/>
      <c r="V651" s="264"/>
      <c r="W651" s="264"/>
    </row>
    <row r="652" spans="11:24">
      <c r="K652" s="166"/>
      <c r="L652" s="184"/>
      <c r="M652" s="264"/>
      <c r="N652" s="264"/>
      <c r="O652" s="264"/>
      <c r="P652" s="264"/>
      <c r="Q652" s="264"/>
      <c r="R652" s="264"/>
      <c r="S652" s="264"/>
      <c r="T652" s="264"/>
      <c r="U652" s="264"/>
      <c r="V652" s="264"/>
      <c r="W652" s="264"/>
    </row>
    <row r="653" spans="11:24">
      <c r="K653" s="166"/>
      <c r="L653" s="184"/>
      <c r="M653" s="264"/>
      <c r="N653" s="264"/>
      <c r="O653" s="264"/>
      <c r="P653" s="264"/>
      <c r="Q653" s="264"/>
      <c r="R653" s="264"/>
      <c r="S653" s="264"/>
      <c r="T653" s="264"/>
      <c r="U653" s="264"/>
      <c r="V653" s="264"/>
      <c r="W653" s="264"/>
      <c r="X653" s="261"/>
    </row>
    <row r="654" spans="11:24">
      <c r="K654" s="166"/>
      <c r="L654" s="184"/>
      <c r="M654" s="264"/>
      <c r="N654" s="264"/>
      <c r="O654" s="264"/>
      <c r="P654" s="264"/>
      <c r="Q654" s="264"/>
      <c r="R654" s="264"/>
      <c r="S654" s="264"/>
      <c r="T654" s="264"/>
      <c r="U654" s="264"/>
      <c r="V654" s="264"/>
      <c r="W654" s="264"/>
    </row>
    <row r="655" spans="11:24">
      <c r="K655" s="166"/>
      <c r="L655" s="184"/>
      <c r="M655" s="264"/>
      <c r="N655" s="264"/>
      <c r="O655" s="264"/>
      <c r="P655" s="264"/>
      <c r="Q655" s="264"/>
      <c r="R655" s="264"/>
      <c r="S655" s="264"/>
      <c r="T655" s="264"/>
      <c r="U655" s="264"/>
      <c r="V655" s="264"/>
      <c r="W655" s="264"/>
    </row>
    <row r="656" spans="11:24">
      <c r="K656" s="166"/>
      <c r="L656" s="184"/>
      <c r="M656" s="264"/>
      <c r="N656" s="264"/>
      <c r="O656" s="264"/>
      <c r="P656" s="264"/>
      <c r="Q656" s="264"/>
      <c r="R656" s="264"/>
      <c r="S656" s="264"/>
      <c r="T656" s="264"/>
      <c r="U656" s="264"/>
      <c r="V656" s="264"/>
      <c r="W656" s="264"/>
    </row>
    <row r="657" spans="11:24">
      <c r="K657" s="166"/>
      <c r="L657" s="184"/>
      <c r="M657" s="264"/>
      <c r="N657" s="264"/>
      <c r="O657" s="264"/>
      <c r="P657" s="264"/>
      <c r="Q657" s="264"/>
      <c r="R657" s="264"/>
      <c r="S657" s="264"/>
      <c r="T657" s="264"/>
      <c r="U657" s="264"/>
      <c r="V657" s="264"/>
      <c r="W657" s="264"/>
      <c r="X657" s="261"/>
    </row>
    <row r="658" spans="11:24">
      <c r="K658" s="166"/>
      <c r="L658" s="184"/>
      <c r="M658" s="264"/>
      <c r="N658" s="264"/>
      <c r="O658" s="264"/>
      <c r="P658" s="264"/>
      <c r="Q658" s="264"/>
      <c r="R658" s="264"/>
      <c r="S658" s="264"/>
      <c r="T658" s="264"/>
      <c r="U658" s="264"/>
      <c r="V658" s="264"/>
      <c r="W658" s="264"/>
    </row>
    <row r="659" spans="11:24">
      <c r="K659" s="166"/>
      <c r="L659" s="184"/>
      <c r="M659" s="264"/>
      <c r="N659" s="264"/>
      <c r="O659" s="264"/>
      <c r="P659" s="264"/>
      <c r="Q659" s="264"/>
      <c r="R659" s="264"/>
      <c r="S659" s="264"/>
      <c r="T659" s="264"/>
      <c r="U659" s="264"/>
      <c r="V659" s="264"/>
      <c r="W659" s="264"/>
    </row>
    <row r="660" spans="11:24">
      <c r="K660" s="166"/>
      <c r="L660" s="184"/>
      <c r="M660" s="264"/>
      <c r="N660" s="264"/>
      <c r="O660" s="264"/>
      <c r="P660" s="264"/>
      <c r="Q660" s="264"/>
      <c r="R660" s="264"/>
      <c r="S660" s="264"/>
      <c r="T660" s="264"/>
      <c r="U660" s="264"/>
      <c r="V660" s="264"/>
      <c r="W660" s="264"/>
    </row>
    <row r="661" spans="11:24">
      <c r="K661" s="166"/>
      <c r="L661" s="184"/>
      <c r="M661" s="264"/>
      <c r="N661" s="264"/>
      <c r="O661" s="264"/>
      <c r="P661" s="264"/>
      <c r="Q661" s="264"/>
      <c r="R661" s="264"/>
      <c r="S661" s="264"/>
      <c r="T661" s="264"/>
      <c r="U661" s="264"/>
      <c r="V661" s="264"/>
      <c r="W661" s="264"/>
    </row>
    <row r="662" spans="11:24">
      <c r="K662" s="166"/>
      <c r="L662" s="184"/>
      <c r="M662" s="264"/>
      <c r="N662" s="264"/>
      <c r="O662" s="264"/>
      <c r="P662" s="264"/>
      <c r="Q662" s="264"/>
      <c r="R662" s="264"/>
      <c r="S662" s="264"/>
      <c r="T662" s="264"/>
      <c r="U662" s="264"/>
      <c r="V662" s="264"/>
      <c r="W662" s="264"/>
      <c r="X662" s="261"/>
    </row>
    <row r="663" spans="11:24">
      <c r="K663" s="166"/>
      <c r="L663" s="184"/>
      <c r="M663" s="264"/>
      <c r="N663" s="264"/>
      <c r="O663" s="264"/>
      <c r="P663" s="264"/>
      <c r="Q663" s="264"/>
      <c r="R663" s="264"/>
      <c r="S663" s="264"/>
      <c r="T663" s="264"/>
      <c r="U663" s="264"/>
      <c r="V663" s="264"/>
      <c r="W663" s="264"/>
      <c r="X663" s="261"/>
    </row>
    <row r="664" spans="11:24">
      <c r="K664" s="166"/>
      <c r="L664" s="184"/>
      <c r="M664" s="264"/>
      <c r="N664" s="264"/>
      <c r="O664" s="264"/>
      <c r="P664" s="264"/>
      <c r="Q664" s="264"/>
      <c r="R664" s="264"/>
      <c r="S664" s="264"/>
      <c r="T664" s="264"/>
      <c r="U664" s="264"/>
      <c r="V664" s="264"/>
      <c r="W664" s="264"/>
    </row>
    <row r="665" spans="11:24" ht="47.1" customHeight="1">
      <c r="K665" s="166"/>
      <c r="L665" s="184"/>
      <c r="M665" s="264"/>
      <c r="N665" s="264"/>
      <c r="O665" s="264"/>
      <c r="P665" s="264"/>
      <c r="Q665" s="264"/>
      <c r="R665" s="264"/>
      <c r="S665" s="264"/>
      <c r="T665" s="264"/>
      <c r="U665" s="264"/>
      <c r="V665" s="264"/>
      <c r="W665" s="264"/>
    </row>
    <row r="666" spans="11:24">
      <c r="K666" s="166"/>
      <c r="L666" s="499"/>
      <c r="M666" s="662"/>
      <c r="N666" s="662"/>
      <c r="O666" s="662"/>
      <c r="P666" s="662"/>
      <c r="Q666" s="662"/>
      <c r="R666" s="662"/>
      <c r="S666" s="662"/>
      <c r="T666" s="662"/>
      <c r="U666" s="662"/>
      <c r="V666" s="662"/>
      <c r="W666" s="662"/>
      <c r="X666" s="261"/>
    </row>
    <row r="667" spans="11:24">
      <c r="K667" s="166"/>
      <c r="L667" s="184"/>
      <c r="M667" s="264"/>
      <c r="N667" s="264"/>
      <c r="O667" s="264"/>
      <c r="P667" s="264"/>
      <c r="Q667" s="264"/>
      <c r="R667" s="264"/>
      <c r="S667" s="264"/>
      <c r="T667" s="264"/>
      <c r="U667" s="264"/>
      <c r="V667" s="264"/>
      <c r="W667" s="264"/>
    </row>
    <row r="668" spans="11:24">
      <c r="K668" s="166"/>
      <c r="L668" s="184"/>
      <c r="M668" s="264"/>
      <c r="N668" s="264"/>
      <c r="O668" s="264"/>
      <c r="P668" s="264"/>
      <c r="Q668" s="264"/>
      <c r="R668" s="264"/>
      <c r="S668" s="264"/>
      <c r="T668" s="264"/>
      <c r="U668" s="264"/>
      <c r="V668" s="264"/>
      <c r="W668" s="264"/>
    </row>
    <row r="669" spans="11:24">
      <c r="K669" s="166"/>
      <c r="L669" s="184"/>
      <c r="M669" s="264"/>
      <c r="N669" s="264"/>
      <c r="O669" s="264"/>
      <c r="P669" s="264"/>
      <c r="Q669" s="264"/>
      <c r="R669" s="264"/>
      <c r="S669" s="264"/>
      <c r="T669" s="264"/>
      <c r="U669" s="264"/>
      <c r="V669" s="264"/>
      <c r="W669" s="264"/>
    </row>
    <row r="670" spans="11:24">
      <c r="K670" s="166"/>
      <c r="L670" s="184"/>
      <c r="M670" s="264"/>
      <c r="N670" s="264"/>
      <c r="O670" s="264"/>
      <c r="P670" s="264"/>
      <c r="Q670" s="264"/>
      <c r="R670" s="264"/>
      <c r="S670" s="264"/>
      <c r="T670" s="264"/>
      <c r="U670" s="264"/>
      <c r="V670" s="264"/>
      <c r="W670" s="264"/>
    </row>
    <row r="671" spans="11:24">
      <c r="K671" s="166"/>
      <c r="L671" s="499"/>
      <c r="M671" s="662"/>
      <c r="N671" s="662"/>
      <c r="O671" s="662"/>
      <c r="P671" s="662"/>
      <c r="Q671" s="662"/>
      <c r="R671" s="662"/>
      <c r="S671" s="662"/>
      <c r="T671" s="662"/>
      <c r="U671" s="662"/>
      <c r="V671" s="662"/>
      <c r="W671" s="662"/>
      <c r="X671" s="261"/>
    </row>
    <row r="672" spans="11:24">
      <c r="K672" s="166"/>
      <c r="L672" s="499"/>
      <c r="M672" s="662"/>
      <c r="N672" s="662"/>
      <c r="O672" s="662"/>
      <c r="P672" s="662"/>
      <c r="Q672" s="662"/>
      <c r="R672" s="662"/>
      <c r="S672" s="662"/>
      <c r="T672" s="662"/>
      <c r="U672" s="662"/>
      <c r="V672" s="662"/>
      <c r="W672" s="662"/>
    </row>
    <row r="673" spans="11:24">
      <c r="K673" s="166"/>
      <c r="L673" s="184"/>
      <c r="M673" s="264"/>
      <c r="N673" s="264"/>
      <c r="O673" s="264"/>
      <c r="P673" s="264"/>
      <c r="Q673" s="264"/>
      <c r="R673" s="264"/>
      <c r="S673" s="264"/>
      <c r="T673" s="264"/>
      <c r="U673" s="264"/>
      <c r="V673" s="264"/>
      <c r="W673" s="264"/>
    </row>
    <row r="674" spans="11:24">
      <c r="K674" s="166"/>
      <c r="L674" s="184"/>
      <c r="M674" s="264"/>
      <c r="N674" s="264"/>
      <c r="O674" s="264"/>
      <c r="P674" s="264"/>
      <c r="Q674" s="264"/>
      <c r="R674" s="264"/>
      <c r="S674" s="264"/>
      <c r="T674" s="264"/>
      <c r="U674" s="264"/>
      <c r="V674" s="264"/>
      <c r="W674" s="264"/>
    </row>
    <row r="675" spans="11:24">
      <c r="K675" s="166"/>
      <c r="L675" s="184"/>
      <c r="M675" s="264"/>
      <c r="N675" s="264"/>
      <c r="O675" s="264"/>
      <c r="P675" s="264"/>
      <c r="Q675" s="264"/>
      <c r="R675" s="264"/>
      <c r="S675" s="264"/>
      <c r="T675" s="264"/>
      <c r="U675" s="264"/>
      <c r="V675" s="264"/>
      <c r="W675" s="264"/>
    </row>
    <row r="676" spans="11:24">
      <c r="K676" s="166"/>
      <c r="L676" s="184"/>
      <c r="M676" s="264"/>
      <c r="N676" s="264"/>
      <c r="O676" s="264"/>
      <c r="P676" s="264"/>
      <c r="Q676" s="264"/>
      <c r="R676" s="264"/>
      <c r="S676" s="264"/>
      <c r="T676" s="264"/>
      <c r="U676" s="264"/>
      <c r="V676" s="264"/>
      <c r="W676" s="264"/>
      <c r="X676" s="261"/>
    </row>
    <row r="677" spans="11:24">
      <c r="K677" s="166"/>
      <c r="L677" s="184"/>
      <c r="M677" s="264"/>
      <c r="N677" s="264"/>
      <c r="O677" s="264"/>
      <c r="P677" s="264"/>
      <c r="Q677" s="264"/>
      <c r="R677" s="264"/>
      <c r="S677" s="264"/>
      <c r="T677" s="264"/>
      <c r="U677" s="264"/>
      <c r="V677" s="264"/>
      <c r="W677" s="264"/>
    </row>
    <row r="678" spans="11:24">
      <c r="K678" s="166"/>
      <c r="L678" s="184"/>
      <c r="M678" s="264"/>
      <c r="N678" s="264"/>
      <c r="O678" s="264"/>
      <c r="P678" s="264"/>
      <c r="Q678" s="264"/>
      <c r="R678" s="264"/>
      <c r="S678" s="264"/>
      <c r="T678" s="264"/>
      <c r="U678" s="264"/>
      <c r="V678" s="264"/>
      <c r="W678" s="264"/>
    </row>
    <row r="679" spans="11:24">
      <c r="K679" s="166"/>
      <c r="L679" s="184"/>
      <c r="M679" s="264"/>
      <c r="N679" s="264"/>
      <c r="O679" s="264"/>
      <c r="P679" s="264"/>
      <c r="Q679" s="264"/>
      <c r="R679" s="264"/>
      <c r="S679" s="264"/>
      <c r="T679" s="264"/>
      <c r="U679" s="264"/>
      <c r="V679" s="264"/>
      <c r="W679" s="264"/>
    </row>
    <row r="680" spans="11:24">
      <c r="K680" s="166"/>
      <c r="L680" s="184"/>
      <c r="M680" s="264"/>
      <c r="N680" s="264"/>
      <c r="O680" s="264"/>
      <c r="P680" s="264"/>
      <c r="Q680" s="264"/>
      <c r="R680" s="264"/>
      <c r="S680" s="264"/>
      <c r="T680" s="264"/>
      <c r="U680" s="264"/>
      <c r="V680" s="264"/>
      <c r="W680" s="264"/>
      <c r="X680" s="266"/>
    </row>
    <row r="681" spans="11:24">
      <c r="K681" s="166"/>
      <c r="L681" s="184"/>
      <c r="M681" s="264"/>
      <c r="N681" s="264"/>
      <c r="O681" s="264"/>
      <c r="P681" s="264"/>
      <c r="Q681" s="264"/>
      <c r="R681" s="264"/>
      <c r="S681" s="264"/>
      <c r="T681" s="264"/>
      <c r="U681" s="264"/>
      <c r="V681" s="264"/>
      <c r="W681" s="264"/>
      <c r="X681" s="266"/>
    </row>
    <row r="682" spans="11:24">
      <c r="K682" s="166"/>
      <c r="L682" s="184"/>
      <c r="M682" s="264"/>
      <c r="N682" s="264"/>
      <c r="O682" s="264"/>
      <c r="P682" s="264"/>
      <c r="Q682" s="264"/>
      <c r="R682" s="264"/>
      <c r="S682" s="264"/>
      <c r="T682" s="264"/>
      <c r="U682" s="264"/>
      <c r="V682" s="264"/>
      <c r="W682" s="264"/>
    </row>
    <row r="683" spans="11:24" ht="47.1" customHeight="1">
      <c r="K683" s="166"/>
      <c r="L683" s="184"/>
      <c r="M683" s="264"/>
      <c r="N683" s="264"/>
      <c r="O683" s="264"/>
      <c r="P683" s="264"/>
      <c r="Q683" s="264"/>
      <c r="R683" s="264"/>
      <c r="S683" s="264"/>
      <c r="T683" s="264"/>
      <c r="U683" s="264"/>
      <c r="V683" s="264"/>
      <c r="W683" s="264"/>
    </row>
    <row r="684" spans="11:24">
      <c r="K684" s="166"/>
      <c r="L684" s="499"/>
      <c r="M684" s="662"/>
      <c r="N684" s="662"/>
      <c r="O684" s="662"/>
      <c r="P684" s="662"/>
      <c r="Q684" s="662"/>
      <c r="R684" s="662"/>
      <c r="S684" s="662"/>
      <c r="T684" s="662"/>
      <c r="U684" s="662"/>
      <c r="V684" s="662"/>
      <c r="W684" s="662"/>
      <c r="X684" s="261"/>
    </row>
    <row r="685" spans="11:24">
      <c r="K685" s="166"/>
      <c r="L685" s="499"/>
      <c r="M685" s="662"/>
      <c r="N685" s="662"/>
      <c r="O685" s="662"/>
      <c r="P685" s="662"/>
      <c r="Q685" s="662"/>
      <c r="R685" s="662"/>
      <c r="S685" s="662"/>
      <c r="T685" s="662"/>
      <c r="U685" s="662"/>
      <c r="V685" s="662"/>
      <c r="W685" s="662"/>
    </row>
    <row r="686" spans="11:24">
      <c r="K686" s="166"/>
      <c r="L686" s="499"/>
      <c r="M686" s="662"/>
      <c r="N686" s="662"/>
      <c r="O686" s="662"/>
      <c r="P686" s="662"/>
      <c r="Q686" s="662"/>
      <c r="R686" s="662"/>
      <c r="S686" s="662"/>
      <c r="T686" s="662"/>
      <c r="U686" s="662"/>
      <c r="V686" s="662"/>
      <c r="W686" s="662"/>
    </row>
    <row r="687" spans="11:24">
      <c r="K687" s="166"/>
      <c r="L687" s="184"/>
      <c r="M687" s="264"/>
      <c r="N687" s="264"/>
      <c r="O687" s="264"/>
      <c r="P687" s="264"/>
      <c r="Q687" s="264"/>
      <c r="R687" s="264"/>
      <c r="S687" s="264"/>
      <c r="T687" s="264"/>
      <c r="U687" s="264"/>
      <c r="V687" s="264"/>
      <c r="W687" s="264"/>
    </row>
    <row r="688" spans="11:24">
      <c r="K688" s="166"/>
      <c r="L688" s="184"/>
      <c r="M688" s="264"/>
      <c r="N688" s="264"/>
      <c r="O688" s="264"/>
      <c r="P688" s="264"/>
      <c r="Q688" s="264"/>
      <c r="R688" s="264"/>
      <c r="S688" s="264"/>
      <c r="T688" s="264"/>
      <c r="U688" s="264"/>
      <c r="V688" s="264"/>
      <c r="W688" s="264"/>
    </row>
    <row r="689" spans="11:24">
      <c r="K689" s="166"/>
      <c r="L689" s="184"/>
      <c r="M689" s="264"/>
      <c r="N689" s="264"/>
      <c r="O689" s="264"/>
      <c r="P689" s="264"/>
      <c r="Q689" s="264"/>
      <c r="R689" s="264"/>
      <c r="S689" s="264"/>
      <c r="T689" s="264"/>
      <c r="U689" s="264"/>
      <c r="V689" s="264"/>
      <c r="W689" s="264"/>
    </row>
    <row r="690" spans="11:24">
      <c r="K690" s="166"/>
      <c r="L690" s="184"/>
      <c r="M690" s="264"/>
      <c r="N690" s="264"/>
      <c r="O690" s="264"/>
      <c r="P690" s="264"/>
      <c r="Q690" s="264"/>
      <c r="R690" s="264"/>
      <c r="S690" s="264"/>
      <c r="T690" s="264"/>
      <c r="U690" s="264"/>
      <c r="V690" s="264"/>
      <c r="W690" s="264"/>
    </row>
    <row r="691" spans="11:24">
      <c r="K691" s="166"/>
      <c r="L691" s="184"/>
      <c r="M691" s="264"/>
      <c r="N691" s="264"/>
      <c r="O691" s="264"/>
      <c r="P691" s="264"/>
      <c r="Q691" s="264"/>
      <c r="R691" s="264"/>
      <c r="S691" s="264"/>
      <c r="T691" s="264"/>
      <c r="U691" s="264"/>
      <c r="V691" s="264"/>
      <c r="W691" s="264"/>
    </row>
    <row r="692" spans="11:24">
      <c r="K692" s="166"/>
      <c r="L692" s="184"/>
      <c r="M692" s="264"/>
      <c r="N692" s="264"/>
      <c r="O692" s="264"/>
      <c r="P692" s="264"/>
      <c r="Q692" s="264"/>
      <c r="R692" s="264"/>
      <c r="S692" s="264"/>
      <c r="T692" s="264"/>
      <c r="U692" s="264"/>
      <c r="V692" s="264"/>
      <c r="W692" s="264"/>
    </row>
    <row r="693" spans="11:24">
      <c r="K693" s="166"/>
      <c r="L693" s="184"/>
      <c r="M693" s="264"/>
      <c r="N693" s="264"/>
      <c r="O693" s="264"/>
      <c r="P693" s="264"/>
      <c r="Q693" s="264"/>
      <c r="R693" s="264"/>
      <c r="S693" s="264"/>
      <c r="T693" s="264"/>
      <c r="U693" s="264"/>
      <c r="V693" s="264"/>
      <c r="W693" s="264"/>
    </row>
    <row r="694" spans="11:24">
      <c r="K694" s="166"/>
      <c r="L694" s="184"/>
      <c r="M694" s="264"/>
      <c r="N694" s="264"/>
      <c r="O694" s="264"/>
      <c r="P694" s="264"/>
      <c r="Q694" s="264"/>
      <c r="R694" s="264"/>
      <c r="S694" s="264"/>
      <c r="T694" s="264"/>
      <c r="U694" s="264"/>
      <c r="V694" s="264"/>
      <c r="W694" s="264"/>
    </row>
    <row r="695" spans="11:24" ht="47.1" customHeight="1">
      <c r="K695" s="166"/>
      <c r="L695" s="184"/>
      <c r="M695" s="264"/>
      <c r="N695" s="264"/>
      <c r="O695" s="264"/>
      <c r="P695" s="264"/>
      <c r="Q695" s="264"/>
      <c r="R695" s="264"/>
      <c r="S695" s="264"/>
      <c r="T695" s="264"/>
      <c r="U695" s="264"/>
      <c r="V695" s="264"/>
      <c r="W695" s="264"/>
    </row>
    <row r="696" spans="11:24">
      <c r="K696" s="166"/>
      <c r="L696" s="38"/>
      <c r="M696" s="267"/>
      <c r="N696" s="267"/>
      <c r="O696" s="267"/>
      <c r="P696" s="267"/>
      <c r="Q696" s="267"/>
      <c r="R696" s="267"/>
      <c r="S696" s="267"/>
      <c r="T696" s="267"/>
      <c r="U696" s="267"/>
      <c r="V696" s="267"/>
      <c r="W696" s="267"/>
      <c r="X696" s="261"/>
    </row>
    <row r="697" spans="11:24">
      <c r="K697" s="166"/>
      <c r="L697" s="499"/>
      <c r="M697" s="662"/>
      <c r="N697" s="662"/>
      <c r="O697" s="662"/>
      <c r="P697" s="662"/>
      <c r="Q697" s="662"/>
      <c r="R697" s="662"/>
      <c r="S697" s="662"/>
      <c r="T697" s="662"/>
      <c r="U697" s="662"/>
      <c r="V697" s="662"/>
      <c r="W697" s="662"/>
    </row>
    <row r="698" spans="11:24">
      <c r="K698" s="166"/>
      <c r="L698" s="499"/>
      <c r="M698" s="662"/>
      <c r="N698" s="662"/>
      <c r="O698" s="662"/>
      <c r="P698" s="662"/>
      <c r="Q698" s="662"/>
      <c r="R698" s="662"/>
      <c r="S698" s="662"/>
      <c r="T698" s="662"/>
      <c r="U698" s="662"/>
      <c r="V698" s="662"/>
      <c r="W698" s="662"/>
    </row>
    <row r="699" spans="11:24">
      <c r="K699" s="166"/>
      <c r="L699" s="184"/>
      <c r="M699" s="264"/>
      <c r="N699" s="264"/>
      <c r="O699" s="264"/>
      <c r="P699" s="264"/>
      <c r="Q699" s="264"/>
      <c r="R699" s="264"/>
      <c r="S699" s="264"/>
      <c r="T699" s="264"/>
      <c r="U699" s="264"/>
      <c r="V699" s="264"/>
      <c r="W699" s="264"/>
    </row>
    <row r="700" spans="11:24">
      <c r="K700" s="166"/>
      <c r="L700" s="184"/>
      <c r="M700" s="264"/>
      <c r="N700" s="264"/>
      <c r="O700" s="264"/>
      <c r="P700" s="264"/>
      <c r="Q700" s="264"/>
      <c r="R700" s="264"/>
      <c r="S700" s="264"/>
      <c r="T700" s="264"/>
      <c r="U700" s="264"/>
      <c r="V700" s="264"/>
      <c r="W700" s="264"/>
    </row>
    <row r="701" spans="11:24">
      <c r="K701" s="166"/>
      <c r="L701" s="184"/>
      <c r="M701" s="264"/>
      <c r="N701" s="264"/>
      <c r="O701" s="264"/>
      <c r="P701" s="264"/>
      <c r="Q701" s="264"/>
      <c r="R701" s="264"/>
      <c r="S701" s="264"/>
      <c r="T701" s="264"/>
      <c r="U701" s="264"/>
      <c r="V701" s="264"/>
      <c r="W701" s="264"/>
    </row>
    <row r="702" spans="11:24">
      <c r="K702" s="166"/>
      <c r="L702" s="184"/>
      <c r="M702" s="264"/>
      <c r="N702" s="264"/>
      <c r="O702" s="264"/>
      <c r="P702" s="264"/>
      <c r="Q702" s="264"/>
      <c r="R702" s="264"/>
      <c r="S702" s="264"/>
      <c r="T702" s="264"/>
      <c r="U702" s="264"/>
      <c r="V702" s="264"/>
      <c r="W702" s="264"/>
    </row>
    <row r="703" spans="11:24">
      <c r="K703" s="166"/>
      <c r="L703" s="184"/>
      <c r="M703" s="264"/>
      <c r="N703" s="264"/>
      <c r="O703" s="264"/>
      <c r="P703" s="264"/>
      <c r="Q703" s="264"/>
      <c r="R703" s="264"/>
      <c r="S703" s="264"/>
      <c r="T703" s="264"/>
      <c r="U703" s="264"/>
      <c r="V703" s="264"/>
      <c r="W703" s="264"/>
    </row>
    <row r="704" spans="11:24">
      <c r="K704" s="166"/>
      <c r="L704" s="184"/>
      <c r="M704" s="264"/>
      <c r="N704" s="264"/>
      <c r="O704" s="264"/>
      <c r="P704" s="264"/>
      <c r="Q704" s="264"/>
      <c r="R704" s="264"/>
      <c r="S704" s="264"/>
      <c r="T704" s="264"/>
      <c r="U704" s="264"/>
      <c r="V704" s="264"/>
      <c r="W704" s="264"/>
    </row>
    <row r="705" spans="11:24">
      <c r="K705" s="166"/>
      <c r="L705" s="184"/>
      <c r="M705" s="264"/>
      <c r="N705" s="264"/>
      <c r="O705" s="264"/>
      <c r="P705" s="264"/>
      <c r="Q705" s="264"/>
      <c r="R705" s="264"/>
      <c r="S705" s="264"/>
      <c r="T705" s="264"/>
      <c r="U705" s="264"/>
      <c r="V705" s="264"/>
      <c r="W705" s="264"/>
    </row>
    <row r="706" spans="11:24">
      <c r="K706" s="166"/>
      <c r="L706" s="184"/>
      <c r="M706" s="264"/>
      <c r="N706" s="264"/>
      <c r="O706" s="264"/>
      <c r="P706" s="264"/>
      <c r="Q706" s="264"/>
      <c r="R706" s="264"/>
      <c r="S706" s="264"/>
      <c r="T706" s="264"/>
      <c r="U706" s="264"/>
      <c r="V706" s="264"/>
      <c r="W706" s="264"/>
    </row>
    <row r="707" spans="11:24">
      <c r="K707" s="166"/>
      <c r="L707" s="184"/>
      <c r="M707" s="264"/>
      <c r="N707" s="264"/>
      <c r="O707" s="264"/>
      <c r="P707" s="264"/>
      <c r="Q707" s="264"/>
      <c r="R707" s="264"/>
      <c r="S707" s="264"/>
      <c r="T707" s="264"/>
      <c r="U707" s="264"/>
      <c r="V707" s="264"/>
      <c r="W707" s="264"/>
    </row>
    <row r="708" spans="11:24">
      <c r="K708" s="166"/>
      <c r="L708" s="184"/>
      <c r="M708" s="264"/>
      <c r="N708" s="264"/>
      <c r="O708" s="264"/>
      <c r="P708" s="264"/>
      <c r="Q708" s="264"/>
      <c r="R708" s="264"/>
      <c r="S708" s="264"/>
      <c r="T708" s="264"/>
      <c r="U708" s="264"/>
      <c r="V708" s="264"/>
      <c r="W708" s="264"/>
    </row>
    <row r="709" spans="11:24" ht="24" customHeight="1">
      <c r="K709" s="166"/>
      <c r="L709" s="184"/>
      <c r="M709" s="264"/>
      <c r="N709" s="264"/>
      <c r="O709" s="264"/>
      <c r="P709" s="264"/>
      <c r="Q709" s="264"/>
      <c r="R709" s="264"/>
      <c r="S709" s="264"/>
      <c r="T709" s="264"/>
      <c r="U709" s="264"/>
      <c r="V709" s="264"/>
      <c r="W709" s="264"/>
    </row>
    <row r="710" spans="11:24">
      <c r="K710" s="166"/>
      <c r="L710" s="499"/>
      <c r="M710" s="662"/>
      <c r="N710" s="662"/>
      <c r="O710" s="662"/>
      <c r="P710" s="662"/>
      <c r="Q710" s="662"/>
      <c r="R710" s="662"/>
      <c r="S710" s="662"/>
      <c r="T710" s="662"/>
      <c r="U710" s="662"/>
      <c r="V710" s="662"/>
      <c r="W710" s="662"/>
      <c r="X710" s="261"/>
    </row>
    <row r="711" spans="11:24">
      <c r="K711" s="166"/>
      <c r="L711" s="499"/>
      <c r="M711" s="662"/>
      <c r="N711" s="662"/>
      <c r="O711" s="662"/>
      <c r="P711" s="662"/>
      <c r="Q711" s="662"/>
      <c r="R711" s="662"/>
      <c r="S711" s="662"/>
      <c r="T711" s="662"/>
      <c r="U711" s="662"/>
      <c r="V711" s="662"/>
      <c r="W711" s="662"/>
    </row>
    <row r="712" spans="11:24">
      <c r="K712" s="166"/>
      <c r="L712" s="499"/>
      <c r="M712" s="662"/>
      <c r="N712" s="662"/>
      <c r="O712" s="662"/>
      <c r="P712" s="662"/>
      <c r="Q712" s="662"/>
      <c r="R712" s="662"/>
      <c r="S712" s="662"/>
      <c r="T712" s="662"/>
      <c r="U712" s="662"/>
      <c r="V712" s="662"/>
      <c r="W712" s="662"/>
      <c r="X712" s="261"/>
    </row>
    <row r="713" spans="11:24">
      <c r="L713" s="1036"/>
      <c r="M713" s="663"/>
      <c r="N713" s="663"/>
      <c r="O713" s="663"/>
      <c r="P713" s="663"/>
      <c r="Q713" s="663"/>
      <c r="R713" s="663"/>
      <c r="S713" s="663"/>
      <c r="T713" s="663"/>
      <c r="U713" s="663"/>
      <c r="V713" s="663"/>
      <c r="W713" s="663"/>
    </row>
    <row r="714" spans="11:24">
      <c r="L714" s="1036"/>
      <c r="M714" s="663"/>
      <c r="N714" s="663"/>
      <c r="O714" s="663"/>
      <c r="P714" s="663"/>
      <c r="Q714" s="663"/>
      <c r="R714" s="663"/>
      <c r="S714" s="663"/>
      <c r="T714" s="663"/>
      <c r="U714" s="663"/>
      <c r="V714" s="663"/>
      <c r="W714" s="663"/>
    </row>
    <row r="715" spans="11:24">
      <c r="L715" s="502"/>
      <c r="M715" s="663"/>
      <c r="N715" s="663"/>
      <c r="O715" s="663"/>
      <c r="P715" s="663"/>
      <c r="Q715" s="663"/>
      <c r="R715" s="663"/>
      <c r="S715" s="663"/>
      <c r="T715" s="663"/>
      <c r="U715" s="663"/>
      <c r="V715" s="663"/>
      <c r="W715" s="663"/>
    </row>
    <row r="716" spans="11:24">
      <c r="L716" s="169"/>
    </row>
    <row r="717" spans="11:24">
      <c r="L717" s="169"/>
    </row>
    <row r="718" spans="11:24">
      <c r="L718" s="169"/>
    </row>
    <row r="719" spans="11:24">
      <c r="L719" s="169"/>
    </row>
  </sheetData>
  <mergeCells count="303">
    <mergeCell ref="K298:K299"/>
    <mergeCell ref="G299:J299"/>
    <mergeCell ref="L713:L714"/>
    <mergeCell ref="B294:C294"/>
    <mergeCell ref="B295:C295"/>
    <mergeCell ref="B297:C297"/>
    <mergeCell ref="A298:A299"/>
    <mergeCell ref="B298:F299"/>
    <mergeCell ref="G298:J298"/>
    <mergeCell ref="B289:C289"/>
    <mergeCell ref="B290:C290"/>
    <mergeCell ref="B291:C291"/>
    <mergeCell ref="B292:C292"/>
    <mergeCell ref="B293:C293"/>
    <mergeCell ref="B284:C284"/>
    <mergeCell ref="B285:C285"/>
    <mergeCell ref="B286:C286"/>
    <mergeCell ref="B287:C287"/>
    <mergeCell ref="B280:C280"/>
    <mergeCell ref="B281:C281"/>
    <mergeCell ref="B282:C282"/>
    <mergeCell ref="B283:C283"/>
    <mergeCell ref="B288:C288"/>
    <mergeCell ref="B272:C272"/>
    <mergeCell ref="B273:C273"/>
    <mergeCell ref="B274:C274"/>
    <mergeCell ref="B275:C275"/>
    <mergeCell ref="B276:C276"/>
    <mergeCell ref="B277:C277"/>
    <mergeCell ref="B278:C278"/>
    <mergeCell ref="B268:C268"/>
    <mergeCell ref="B269:C269"/>
    <mergeCell ref="B270:C270"/>
    <mergeCell ref="B264:C264"/>
    <mergeCell ref="B265:C265"/>
    <mergeCell ref="B266:C266"/>
    <mergeCell ref="B267:C267"/>
    <mergeCell ref="B271:C271"/>
    <mergeCell ref="B279:C279"/>
    <mergeCell ref="B254:C254"/>
    <mergeCell ref="B255:C255"/>
    <mergeCell ref="B260:C260"/>
    <mergeCell ref="B261:C261"/>
    <mergeCell ref="B262:C262"/>
    <mergeCell ref="B263:C263"/>
    <mergeCell ref="B251:C251"/>
    <mergeCell ref="B252:C252"/>
    <mergeCell ref="B253:C253"/>
    <mergeCell ref="B256:C256"/>
    <mergeCell ref="B257:C257"/>
    <mergeCell ref="B258:C258"/>
    <mergeCell ref="B259:C259"/>
    <mergeCell ref="B246:C246"/>
    <mergeCell ref="B247:C247"/>
    <mergeCell ref="B248:C248"/>
    <mergeCell ref="B249:C249"/>
    <mergeCell ref="B250:C250"/>
    <mergeCell ref="B240:C240"/>
    <mergeCell ref="B241:C241"/>
    <mergeCell ref="B242:C242"/>
    <mergeCell ref="B243:C243"/>
    <mergeCell ref="B244:C244"/>
    <mergeCell ref="B245:C245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4:C224"/>
    <mergeCell ref="B225:C225"/>
    <mergeCell ref="B226:C226"/>
    <mergeCell ref="B227:C227"/>
    <mergeCell ref="B220:C220"/>
    <mergeCell ref="B221:C221"/>
    <mergeCell ref="B222:C222"/>
    <mergeCell ref="B223:C223"/>
    <mergeCell ref="B234:C234"/>
    <mergeCell ref="B214:C214"/>
    <mergeCell ref="B215:C215"/>
    <mergeCell ref="B216:C216"/>
    <mergeCell ref="B217:C217"/>
    <mergeCell ref="B218:C218"/>
    <mergeCell ref="B219:C219"/>
    <mergeCell ref="B210:C210"/>
    <mergeCell ref="B211:C211"/>
    <mergeCell ref="B212:C212"/>
    <mergeCell ref="B213:C213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B205:C205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34:C134"/>
    <mergeCell ref="B135:C135"/>
    <mergeCell ref="B128:C128"/>
    <mergeCell ref="B129:C129"/>
    <mergeCell ref="B130:C130"/>
    <mergeCell ref="B131:C131"/>
    <mergeCell ref="B132:C132"/>
    <mergeCell ref="B133:C133"/>
    <mergeCell ref="B140:C140"/>
    <mergeCell ref="B122:C122"/>
    <mergeCell ref="B123:C123"/>
    <mergeCell ref="B124:C124"/>
    <mergeCell ref="B125:C125"/>
    <mergeCell ref="B126:C126"/>
    <mergeCell ref="B127:C127"/>
    <mergeCell ref="B117:C117"/>
    <mergeCell ref="B118:C118"/>
    <mergeCell ref="B119:C119"/>
    <mergeCell ref="B120:C120"/>
    <mergeCell ref="B121:C121"/>
    <mergeCell ref="B105:C105"/>
    <mergeCell ref="B106:C106"/>
    <mergeCell ref="B97:C97"/>
    <mergeCell ref="B98:C98"/>
    <mergeCell ref="B99:C99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12:C112"/>
    <mergeCell ref="B100:C100"/>
    <mergeCell ref="B93:C93"/>
    <mergeCell ref="B94:C94"/>
    <mergeCell ref="B95:C95"/>
    <mergeCell ref="B96:C96"/>
    <mergeCell ref="B101:C101"/>
    <mergeCell ref="B102:C102"/>
    <mergeCell ref="B103:C103"/>
    <mergeCell ref="B104:C104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10:C10"/>
    <mergeCell ref="B11:C11"/>
    <mergeCell ref="B12:C12"/>
    <mergeCell ref="B14:C14"/>
    <mergeCell ref="B15:C15"/>
    <mergeCell ref="B16:C16"/>
    <mergeCell ref="B13:C13"/>
    <mergeCell ref="A1:J1"/>
    <mergeCell ref="A2:K2"/>
    <mergeCell ref="J8:J9"/>
    <mergeCell ref="K8:K9"/>
    <mergeCell ref="A8:A9"/>
    <mergeCell ref="B8:C9"/>
    <mergeCell ref="D8:D9"/>
    <mergeCell ref="E8:E9"/>
    <mergeCell ref="F8:G8"/>
    <mergeCell ref="H8:I8"/>
  </mergeCells>
  <printOptions horizontalCentered="1"/>
  <pageMargins left="0.39370078740157483" right="0.19685039370078741" top="0.39370078740157483" bottom="0.39370078740157483" header="0.31496062992125984" footer="0.19685039370078741"/>
  <pageSetup paperSize="9" scale="88" orientation="landscape" r:id="rId1"/>
  <headerFooter>
    <oddFooter>&amp;C&amp;"TH SarabunPSK,Regular"&amp;14&amp;A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4"/>
  <sheetViews>
    <sheetView view="pageBreakPreview" zoomScale="80" zoomScaleNormal="100" zoomScaleSheetLayoutView="80" workbookViewId="0">
      <selection activeCell="AC16" sqref="AC16"/>
    </sheetView>
  </sheetViews>
  <sheetFormatPr defaultColWidth="9" defaultRowHeight="21"/>
  <cols>
    <col min="1" max="1" width="6.875" style="172" customWidth="1"/>
    <col min="2" max="2" width="5.125" style="172" customWidth="1"/>
    <col min="3" max="3" width="34.25" style="172" customWidth="1"/>
    <col min="4" max="4" width="8.75" style="172" customWidth="1"/>
    <col min="5" max="5" width="7.625" style="172" customWidth="1"/>
    <col min="6" max="6" width="12.25" style="172" customWidth="1"/>
    <col min="7" max="7" width="16.25" style="172" customWidth="1"/>
    <col min="8" max="8" width="12.25" style="172" customWidth="1"/>
    <col min="9" max="9" width="16" style="172" customWidth="1"/>
    <col min="10" max="10" width="17.625" style="172" customWidth="1"/>
    <col min="11" max="11" width="11.625" style="172" customWidth="1"/>
    <col min="12" max="12" width="1.625" style="172" customWidth="1"/>
    <col min="13" max="14" width="1.625" style="203" customWidth="1"/>
    <col min="15" max="16" width="1.625" style="172" customWidth="1"/>
    <col min="17" max="17" width="5.625" style="491" customWidth="1"/>
    <col min="18" max="18" width="12.625" style="491" bestFit="1" customWidth="1"/>
    <col min="19" max="19" width="16.25" style="492" bestFit="1" customWidth="1"/>
    <col min="20" max="20" width="14.375" style="492" bestFit="1" customWidth="1"/>
    <col min="21" max="21" width="11.125" style="491" customWidth="1"/>
    <col min="22" max="27" width="9" style="172"/>
    <col min="28" max="28" width="9.375" style="172" customWidth="1"/>
    <col min="29" max="29" width="9" style="172"/>
    <col min="30" max="30" width="11.75" style="172" customWidth="1"/>
    <col min="31" max="31" width="9" style="172"/>
    <col min="32" max="32" width="12.125" style="172" customWidth="1"/>
    <col min="33" max="16384" width="9" style="172"/>
  </cols>
  <sheetData>
    <row r="1" spans="1:17">
      <c r="A1" s="929"/>
      <c r="B1" s="929"/>
      <c r="C1" s="929"/>
      <c r="D1" s="929"/>
      <c r="E1" s="929"/>
      <c r="F1" s="929"/>
      <c r="G1" s="929"/>
      <c r="H1" s="929"/>
      <c r="I1" s="929"/>
      <c r="J1" s="929"/>
      <c r="K1" s="34" t="s">
        <v>31</v>
      </c>
    </row>
    <row r="2" spans="1:17">
      <c r="A2" s="929" t="s">
        <v>35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</row>
    <row r="3" spans="1:17">
      <c r="A3" s="172" t="s">
        <v>50</v>
      </c>
      <c r="B3" s="172" t="str">
        <f>ปร.6_สรุปราคากลางงานก่อสร้าง!C3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</row>
    <row r="4" spans="1:17">
      <c r="A4" s="167" t="s">
        <v>113</v>
      </c>
      <c r="C4" s="172" t="str">
        <f>ปร.6_สรุปราคากลางงานก่อสร้าง!C5</f>
        <v>โรงงานผลิตยารังสิต องค์การเภสัชกรรม (ธัญบุรี)</v>
      </c>
      <c r="H4" s="680" t="s">
        <v>46</v>
      </c>
      <c r="I4" s="29" t="str">
        <f>ปร.6_สรุปราคากลางงานก่อสร้าง!C7</f>
        <v>01-21-AT00-001</v>
      </c>
      <c r="J4" s="167"/>
    </row>
    <row r="5" spans="1:17">
      <c r="A5" s="172" t="s">
        <v>383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</row>
    <row r="6" spans="1:17">
      <c r="A6" s="175" t="s">
        <v>384</v>
      </c>
      <c r="B6" s="175"/>
      <c r="C6" s="175"/>
      <c r="D6" s="175"/>
      <c r="E6" s="175"/>
      <c r="F6" s="175"/>
      <c r="G6" s="175"/>
      <c r="H6" s="175"/>
      <c r="I6" s="166"/>
      <c r="J6" s="166"/>
      <c r="K6" s="166"/>
      <c r="O6" s="37"/>
    </row>
    <row r="7" spans="1:17" ht="21.75" thickBot="1">
      <c r="A7" s="175" t="s">
        <v>782</v>
      </c>
      <c r="B7" s="166"/>
      <c r="C7" s="166"/>
      <c r="D7" s="14"/>
      <c r="E7" s="675" t="s">
        <v>54</v>
      </c>
      <c r="F7" s="674">
        <f>ปร.6_สรุปราคากลางงานก่อสร้าง!B9</f>
        <v>20</v>
      </c>
      <c r="G7" s="674" t="s">
        <v>98</v>
      </c>
      <c r="H7" s="682" t="str">
        <f>ปร.6_สรุปราคากลางงานก่อสร้าง!D9</f>
        <v>มกราคม</v>
      </c>
      <c r="I7" s="680" t="s">
        <v>55</v>
      </c>
      <c r="J7" s="681">
        <f>ปร.6_สรุปราคากลางงานก่อสร้าง!F9</f>
        <v>2565</v>
      </c>
      <c r="K7" s="166"/>
    </row>
    <row r="8" spans="1:17">
      <c r="A8" s="934" t="s">
        <v>5</v>
      </c>
      <c r="B8" s="930" t="s">
        <v>0</v>
      </c>
      <c r="C8" s="936"/>
      <c r="D8" s="938" t="s">
        <v>1</v>
      </c>
      <c r="E8" s="938" t="s">
        <v>2</v>
      </c>
      <c r="F8" s="940" t="s">
        <v>6</v>
      </c>
      <c r="G8" s="941"/>
      <c r="H8" s="940" t="s">
        <v>7</v>
      </c>
      <c r="I8" s="941"/>
      <c r="J8" s="930" t="s">
        <v>8</v>
      </c>
      <c r="K8" s="932" t="s">
        <v>4</v>
      </c>
      <c r="L8" s="39"/>
      <c r="O8" s="37"/>
    </row>
    <row r="9" spans="1:17" ht="21.75" thickBot="1">
      <c r="A9" s="935"/>
      <c r="B9" s="931"/>
      <c r="C9" s="937"/>
      <c r="D9" s="939"/>
      <c r="E9" s="939"/>
      <c r="F9" s="734" t="s">
        <v>9</v>
      </c>
      <c r="G9" s="762" t="s">
        <v>3</v>
      </c>
      <c r="H9" s="734" t="s">
        <v>9</v>
      </c>
      <c r="I9" s="762" t="s">
        <v>3</v>
      </c>
      <c r="J9" s="931"/>
      <c r="K9" s="933"/>
      <c r="L9" s="39"/>
    </row>
    <row r="10" spans="1:17" ht="24.75" customHeight="1">
      <c r="A10" s="743">
        <v>1</v>
      </c>
      <c r="B10" s="948" t="s">
        <v>206</v>
      </c>
      <c r="C10" s="949"/>
      <c r="D10" s="744"/>
      <c r="E10" s="745"/>
      <c r="F10" s="775"/>
      <c r="G10" s="776"/>
      <c r="H10" s="748"/>
      <c r="I10" s="776"/>
      <c r="J10" s="749"/>
      <c r="K10" s="750"/>
      <c r="L10" s="39"/>
      <c r="O10" s="37"/>
      <c r="Q10" s="163"/>
    </row>
    <row r="11" spans="1:17">
      <c r="A11" s="278">
        <v>1.1000000000000001</v>
      </c>
      <c r="B11" s="1052" t="s">
        <v>721</v>
      </c>
      <c r="C11" s="1053"/>
      <c r="D11" s="446"/>
      <c r="E11" s="280"/>
      <c r="F11" s="447"/>
      <c r="G11" s="484"/>
      <c r="H11" s="447"/>
      <c r="I11" s="484"/>
      <c r="J11" s="448"/>
      <c r="K11" s="449"/>
      <c r="L11" s="39"/>
      <c r="O11" s="37"/>
      <c r="Q11" s="163"/>
    </row>
    <row r="12" spans="1:17">
      <c r="A12" s="112"/>
      <c r="B12" s="1052" t="s">
        <v>723</v>
      </c>
      <c r="C12" s="1053"/>
      <c r="D12" s="446"/>
      <c r="E12" s="280"/>
      <c r="F12" s="447"/>
      <c r="G12" s="484"/>
      <c r="H12" s="447"/>
      <c r="I12" s="484"/>
      <c r="J12" s="448"/>
      <c r="K12" s="449"/>
      <c r="L12" s="39"/>
      <c r="M12" s="204"/>
      <c r="Q12" s="163"/>
    </row>
    <row r="13" spans="1:17">
      <c r="A13" s="112"/>
      <c r="B13" s="1010" t="s">
        <v>724</v>
      </c>
      <c r="C13" s="1011"/>
      <c r="D13" s="446">
        <v>551</v>
      </c>
      <c r="E13" s="280" t="s">
        <v>600</v>
      </c>
      <c r="F13" s="447">
        <v>24</v>
      </c>
      <c r="G13" s="484">
        <v>13224</v>
      </c>
      <c r="H13" s="447">
        <v>24</v>
      </c>
      <c r="I13" s="484">
        <v>13224</v>
      </c>
      <c r="J13" s="448">
        <v>26448</v>
      </c>
      <c r="K13" s="449"/>
      <c r="L13" s="39"/>
      <c r="O13" s="37"/>
      <c r="Q13" s="163"/>
    </row>
    <row r="14" spans="1:17">
      <c r="A14" s="112"/>
      <c r="B14" s="1010" t="s">
        <v>738</v>
      </c>
      <c r="C14" s="1011"/>
      <c r="D14" s="446">
        <v>894</v>
      </c>
      <c r="E14" s="280" t="s">
        <v>600</v>
      </c>
      <c r="F14" s="447">
        <v>30</v>
      </c>
      <c r="G14" s="484">
        <v>26820</v>
      </c>
      <c r="H14" s="447">
        <v>25</v>
      </c>
      <c r="I14" s="484">
        <v>22350</v>
      </c>
      <c r="J14" s="448">
        <v>49170</v>
      </c>
      <c r="K14" s="449"/>
      <c r="L14" s="39"/>
      <c r="O14" s="37"/>
    </row>
    <row r="15" spans="1:17">
      <c r="A15" s="112"/>
      <c r="B15" s="1010" t="s">
        <v>739</v>
      </c>
      <c r="C15" s="1011"/>
      <c r="D15" s="446">
        <v>314</v>
      </c>
      <c r="E15" s="280" t="s">
        <v>600</v>
      </c>
      <c r="F15" s="447">
        <v>39</v>
      </c>
      <c r="G15" s="484">
        <v>12246</v>
      </c>
      <c r="H15" s="447">
        <v>30</v>
      </c>
      <c r="I15" s="484">
        <v>9420</v>
      </c>
      <c r="J15" s="448">
        <v>21666</v>
      </c>
      <c r="K15" s="449"/>
      <c r="L15" s="39"/>
    </row>
    <row r="16" spans="1:17">
      <c r="A16" s="112"/>
      <c r="B16" s="1052" t="s">
        <v>720</v>
      </c>
      <c r="C16" s="1053"/>
      <c r="D16" s="446"/>
      <c r="E16" s="280"/>
      <c r="F16" s="447"/>
      <c r="G16" s="484"/>
      <c r="H16" s="447"/>
      <c r="I16" s="484"/>
      <c r="J16" s="448"/>
      <c r="K16" s="449"/>
      <c r="L16" s="39"/>
      <c r="M16" s="204"/>
      <c r="Q16" s="163"/>
    </row>
    <row r="17" spans="1:36">
      <c r="A17" s="112"/>
      <c r="B17" s="1010" t="s">
        <v>720</v>
      </c>
      <c r="C17" s="1011"/>
      <c r="D17" s="446">
        <v>1208</v>
      </c>
      <c r="E17" s="280" t="s">
        <v>600</v>
      </c>
      <c r="F17" s="447">
        <v>81</v>
      </c>
      <c r="G17" s="484">
        <v>97848</v>
      </c>
      <c r="H17" s="447">
        <v>30</v>
      </c>
      <c r="I17" s="484">
        <v>36240</v>
      </c>
      <c r="J17" s="448">
        <v>134088</v>
      </c>
      <c r="K17" s="449"/>
      <c r="L17" s="39"/>
    </row>
    <row r="18" spans="1:36">
      <c r="A18" s="112"/>
      <c r="B18" s="1010" t="s">
        <v>226</v>
      </c>
      <c r="C18" s="1011"/>
      <c r="D18" s="446">
        <v>1</v>
      </c>
      <c r="E18" s="280" t="s">
        <v>190</v>
      </c>
      <c r="F18" s="447">
        <v>45041</v>
      </c>
      <c r="G18" s="484">
        <v>45041</v>
      </c>
      <c r="H18" s="447">
        <v>13512</v>
      </c>
      <c r="I18" s="447">
        <v>13512</v>
      </c>
      <c r="J18" s="448">
        <v>58553</v>
      </c>
      <c r="K18" s="449"/>
      <c r="L18" s="39"/>
    </row>
    <row r="19" spans="1:36">
      <c r="A19" s="112"/>
      <c r="B19" s="1010" t="s">
        <v>227</v>
      </c>
      <c r="C19" s="1011"/>
      <c r="D19" s="446">
        <v>1</v>
      </c>
      <c r="E19" s="280" t="s">
        <v>190</v>
      </c>
      <c r="F19" s="447">
        <v>15014</v>
      </c>
      <c r="G19" s="484">
        <v>15014</v>
      </c>
      <c r="H19" s="447">
        <v>4504</v>
      </c>
      <c r="I19" s="447">
        <v>4504</v>
      </c>
      <c r="J19" s="448">
        <v>19518</v>
      </c>
      <c r="K19" s="449"/>
      <c r="L19" s="39"/>
    </row>
    <row r="20" spans="1:36">
      <c r="A20" s="112"/>
      <c r="B20" s="1010" t="s">
        <v>228</v>
      </c>
      <c r="C20" s="1011"/>
      <c r="D20" s="446">
        <v>1</v>
      </c>
      <c r="E20" s="280" t="s">
        <v>190</v>
      </c>
      <c r="F20" s="447">
        <v>7507</v>
      </c>
      <c r="G20" s="484">
        <v>7507</v>
      </c>
      <c r="H20" s="447">
        <v>2252</v>
      </c>
      <c r="I20" s="447">
        <v>2252</v>
      </c>
      <c r="J20" s="448">
        <v>9759</v>
      </c>
      <c r="K20" s="449"/>
      <c r="L20" s="39"/>
    </row>
    <row r="21" spans="1:36" s="462" customFormat="1">
      <c r="A21" s="543"/>
      <c r="B21" s="1050" t="s">
        <v>719</v>
      </c>
      <c r="C21" s="1051"/>
      <c r="D21" s="777"/>
      <c r="E21" s="778"/>
      <c r="F21" s="779"/>
      <c r="G21" s="780"/>
      <c r="H21" s="779"/>
      <c r="I21" s="780"/>
      <c r="J21" s="781"/>
      <c r="K21" s="782"/>
      <c r="L21" s="460"/>
      <c r="M21" s="461"/>
      <c r="N21" s="203"/>
      <c r="O21" s="172"/>
      <c r="P21" s="172"/>
      <c r="Q21" s="491"/>
      <c r="R21" s="491"/>
      <c r="S21" s="492"/>
      <c r="T21" s="492"/>
      <c r="U21" s="491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  <row r="22" spans="1:36" s="462" customFormat="1">
      <c r="A22" s="543"/>
      <c r="B22" s="1050" t="s">
        <v>718</v>
      </c>
      <c r="C22" s="1051"/>
      <c r="D22" s="777">
        <v>7</v>
      </c>
      <c r="E22" s="778" t="s">
        <v>165</v>
      </c>
      <c r="F22" s="779">
        <v>4148</v>
      </c>
      <c r="G22" s="780">
        <v>29036</v>
      </c>
      <c r="H22" s="779">
        <v>150</v>
      </c>
      <c r="I22" s="780">
        <v>1050</v>
      </c>
      <c r="J22" s="781">
        <v>30086</v>
      </c>
      <c r="K22" s="782"/>
      <c r="L22" s="460"/>
      <c r="M22" s="461"/>
      <c r="N22" s="203"/>
      <c r="O22" s="172"/>
      <c r="P22" s="172"/>
      <c r="Q22" s="491"/>
      <c r="R22" s="491"/>
      <c r="S22" s="492"/>
      <c r="T22" s="492"/>
      <c r="U22" s="491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</row>
    <row r="23" spans="1:36" s="462" customFormat="1">
      <c r="A23" s="543"/>
      <c r="B23" s="1050" t="s">
        <v>737</v>
      </c>
      <c r="C23" s="1051"/>
      <c r="D23" s="777">
        <v>2</v>
      </c>
      <c r="E23" s="778" t="s">
        <v>165</v>
      </c>
      <c r="F23" s="779">
        <v>17336</v>
      </c>
      <c r="G23" s="780">
        <v>34672</v>
      </c>
      <c r="H23" s="779">
        <v>150</v>
      </c>
      <c r="I23" s="780">
        <v>300</v>
      </c>
      <c r="J23" s="781">
        <v>34972</v>
      </c>
      <c r="K23" s="782"/>
      <c r="L23" s="460"/>
      <c r="N23" s="203"/>
      <c r="O23" s="172"/>
      <c r="P23" s="172"/>
      <c r="Q23" s="491"/>
      <c r="R23" s="491"/>
      <c r="S23" s="492"/>
      <c r="T23" s="492"/>
      <c r="U23" s="491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</row>
    <row r="24" spans="1:36" s="462" customFormat="1">
      <c r="A24" s="788"/>
      <c r="B24" s="1002" t="s">
        <v>148</v>
      </c>
      <c r="C24" s="1003"/>
      <c r="D24" s="790"/>
      <c r="E24" s="418"/>
      <c r="F24" s="791"/>
      <c r="G24" s="792">
        <v>281408</v>
      </c>
      <c r="H24" s="791"/>
      <c r="I24" s="792">
        <v>102852</v>
      </c>
      <c r="J24" s="793">
        <v>384260</v>
      </c>
      <c r="K24" s="789"/>
      <c r="L24" s="460"/>
      <c r="M24" s="463"/>
      <c r="N24" s="203"/>
      <c r="O24" s="172"/>
      <c r="P24" s="172"/>
      <c r="Q24" s="491"/>
      <c r="R24" s="491"/>
      <c r="S24" s="492"/>
      <c r="T24" s="492"/>
      <c r="U24" s="491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</row>
    <row r="25" spans="1:36" s="241" customFormat="1">
      <c r="A25" s="783">
        <v>1.2</v>
      </c>
      <c r="B25" s="962" t="s">
        <v>715</v>
      </c>
      <c r="C25" s="963"/>
      <c r="D25" s="777"/>
      <c r="E25" s="778"/>
      <c r="F25" s="779"/>
      <c r="G25" s="780"/>
      <c r="H25" s="779"/>
      <c r="I25" s="780"/>
      <c r="J25" s="784"/>
      <c r="K25" s="528"/>
      <c r="L25" s="659"/>
      <c r="M25" s="463"/>
      <c r="N25" s="203"/>
      <c r="O25" s="172"/>
      <c r="P25" s="172"/>
      <c r="Q25" s="491"/>
      <c r="R25" s="491"/>
      <c r="S25" s="492"/>
      <c r="T25" s="492"/>
      <c r="U25" s="491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</row>
    <row r="26" spans="1:36" s="241" customFormat="1">
      <c r="A26" s="543"/>
      <c r="B26" s="946" t="s">
        <v>727</v>
      </c>
      <c r="C26" s="947"/>
      <c r="D26" s="777">
        <v>1</v>
      </c>
      <c r="E26" s="778" t="s">
        <v>713</v>
      </c>
      <c r="F26" s="779">
        <v>13600</v>
      </c>
      <c r="G26" s="780">
        <v>13600</v>
      </c>
      <c r="H26" s="300">
        <v>2450</v>
      </c>
      <c r="I26" s="300">
        <v>2450</v>
      </c>
      <c r="J26" s="781">
        <v>16050</v>
      </c>
      <c r="K26" s="785"/>
      <c r="L26" s="659"/>
      <c r="M26" s="463"/>
      <c r="N26" s="203"/>
      <c r="O26" s="172"/>
      <c r="P26" s="172"/>
      <c r="Q26" s="491"/>
      <c r="R26" s="491"/>
      <c r="S26" s="492"/>
      <c r="T26" s="492"/>
      <c r="U26" s="491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</row>
    <row r="27" spans="1:36" s="241" customFormat="1">
      <c r="A27" s="543"/>
      <c r="B27" s="946" t="s">
        <v>728</v>
      </c>
      <c r="C27" s="947"/>
      <c r="D27" s="777">
        <v>1</v>
      </c>
      <c r="E27" s="778" t="s">
        <v>713</v>
      </c>
      <c r="F27" s="779">
        <v>13600</v>
      </c>
      <c r="G27" s="780">
        <v>13600</v>
      </c>
      <c r="H27" s="300">
        <v>2450</v>
      </c>
      <c r="I27" s="300">
        <v>2450</v>
      </c>
      <c r="J27" s="781">
        <v>16050</v>
      </c>
      <c r="K27" s="785"/>
      <c r="L27" s="659"/>
      <c r="M27" s="463"/>
      <c r="N27" s="203"/>
      <c r="O27" s="172"/>
      <c r="P27" s="172"/>
      <c r="Q27" s="491"/>
      <c r="R27" s="491"/>
      <c r="S27" s="492"/>
      <c r="T27" s="492"/>
      <c r="U27" s="491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</row>
    <row r="28" spans="1:36" s="241" customFormat="1">
      <c r="A28" s="543"/>
      <c r="B28" s="946" t="s">
        <v>725</v>
      </c>
      <c r="C28" s="947"/>
      <c r="D28" s="777">
        <v>1</v>
      </c>
      <c r="E28" s="778" t="s">
        <v>713</v>
      </c>
      <c r="F28" s="779">
        <v>20300</v>
      </c>
      <c r="G28" s="780">
        <v>20300</v>
      </c>
      <c r="H28" s="300">
        <v>3250</v>
      </c>
      <c r="I28" s="300">
        <v>3250</v>
      </c>
      <c r="J28" s="781">
        <v>23550</v>
      </c>
      <c r="K28" s="785"/>
      <c r="L28" s="659"/>
      <c r="M28" s="463"/>
      <c r="N28" s="203"/>
      <c r="O28" s="172"/>
      <c r="P28" s="172"/>
      <c r="Q28" s="491"/>
      <c r="R28" s="491"/>
      <c r="S28" s="492"/>
      <c r="T28" s="492"/>
      <c r="U28" s="491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</row>
    <row r="29" spans="1:36" s="241" customFormat="1">
      <c r="A29" s="543"/>
      <c r="B29" s="946" t="s">
        <v>726</v>
      </c>
      <c r="C29" s="947"/>
      <c r="D29" s="777">
        <v>1</v>
      </c>
      <c r="E29" s="778" t="s">
        <v>713</v>
      </c>
      <c r="F29" s="779">
        <v>20300</v>
      </c>
      <c r="G29" s="780">
        <v>20300</v>
      </c>
      <c r="H29" s="300">
        <v>3250</v>
      </c>
      <c r="I29" s="300">
        <v>3250</v>
      </c>
      <c r="J29" s="781">
        <v>23550</v>
      </c>
      <c r="K29" s="785"/>
      <c r="L29" s="659"/>
      <c r="M29" s="463"/>
      <c r="N29" s="203"/>
      <c r="O29" s="172"/>
      <c r="P29" s="172"/>
      <c r="Q29" s="491"/>
      <c r="R29" s="491"/>
      <c r="S29" s="492"/>
      <c r="T29" s="492"/>
      <c r="U29" s="491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</row>
    <row r="30" spans="1:36" s="241" customFormat="1">
      <c r="A30" s="543"/>
      <c r="B30" s="946" t="s">
        <v>614</v>
      </c>
      <c r="C30" s="947"/>
      <c r="D30" s="777">
        <v>1</v>
      </c>
      <c r="E30" s="778" t="s">
        <v>713</v>
      </c>
      <c r="F30" s="779">
        <v>71200</v>
      </c>
      <c r="G30" s="780">
        <v>71200</v>
      </c>
      <c r="H30" s="300">
        <v>9750</v>
      </c>
      <c r="I30" s="300">
        <v>9750</v>
      </c>
      <c r="J30" s="781">
        <v>80950</v>
      </c>
      <c r="K30" s="785"/>
      <c r="L30" s="659"/>
      <c r="M30" s="463"/>
      <c r="N30" s="203"/>
      <c r="O30" s="172"/>
      <c r="P30" s="172"/>
      <c r="Q30" s="491"/>
      <c r="R30" s="491"/>
      <c r="S30" s="492"/>
      <c r="T30" s="492"/>
      <c r="U30" s="491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</row>
    <row r="31" spans="1:36">
      <c r="A31" s="310"/>
      <c r="B31" s="1002" t="s">
        <v>348</v>
      </c>
      <c r="C31" s="1003"/>
      <c r="D31" s="450"/>
      <c r="E31" s="451"/>
      <c r="F31" s="452"/>
      <c r="G31" s="453">
        <v>139000</v>
      </c>
      <c r="H31" s="453"/>
      <c r="I31" s="453">
        <v>21150</v>
      </c>
      <c r="J31" s="453">
        <v>160150</v>
      </c>
      <c r="K31" s="454"/>
      <c r="L31" s="39"/>
      <c r="M31" s="206">
        <f>SUM(G31,I31)</f>
        <v>160150</v>
      </c>
    </row>
    <row r="32" spans="1:36">
      <c r="A32" s="310"/>
      <c r="B32" s="1002" t="s">
        <v>102</v>
      </c>
      <c r="C32" s="1003"/>
      <c r="D32" s="450"/>
      <c r="E32" s="451"/>
      <c r="F32" s="452"/>
      <c r="G32" s="453">
        <v>420408</v>
      </c>
      <c r="H32" s="453"/>
      <c r="I32" s="453">
        <v>124002</v>
      </c>
      <c r="J32" s="453">
        <v>544410</v>
      </c>
      <c r="K32" s="454"/>
      <c r="L32" s="166"/>
      <c r="M32" s="206"/>
    </row>
    <row r="33" spans="1:36" s="212" customFormat="1" ht="24" customHeight="1">
      <c r="A33" s="318">
        <v>2</v>
      </c>
      <c r="B33" s="965" t="s">
        <v>601</v>
      </c>
      <c r="C33" s="965" t="s">
        <v>399</v>
      </c>
      <c r="D33" s="678"/>
      <c r="E33" s="678"/>
      <c r="F33" s="319"/>
      <c r="G33" s="320"/>
      <c r="H33" s="678"/>
      <c r="I33" s="320"/>
      <c r="J33" s="321"/>
      <c r="K33" s="322"/>
      <c r="L33" s="220"/>
      <c r="N33" s="203"/>
      <c r="O33" s="172"/>
      <c r="P33" s="172"/>
      <c r="Q33" s="491"/>
      <c r="R33" s="491"/>
      <c r="S33" s="492"/>
      <c r="T33" s="492"/>
      <c r="U33" s="491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</row>
    <row r="34" spans="1:36" s="212" customFormat="1" ht="24" customHeight="1">
      <c r="A34" s="318"/>
      <c r="B34" s="962" t="s">
        <v>602</v>
      </c>
      <c r="C34" s="963"/>
      <c r="D34" s="678"/>
      <c r="E34" s="678"/>
      <c r="F34" s="319"/>
      <c r="G34" s="320"/>
      <c r="H34" s="678"/>
      <c r="I34" s="320"/>
      <c r="J34" s="321"/>
      <c r="K34" s="322"/>
      <c r="L34" s="220"/>
      <c r="N34" s="203"/>
      <c r="O34" s="172"/>
      <c r="P34" s="172"/>
      <c r="Q34" s="491"/>
      <c r="R34" s="491"/>
      <c r="S34" s="492"/>
      <c r="T34" s="492"/>
      <c r="U34" s="491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</row>
    <row r="35" spans="1:36" s="212" customFormat="1" ht="66.75" customHeight="1">
      <c r="A35" s="332"/>
      <c r="B35" s="970" t="s">
        <v>603</v>
      </c>
      <c r="C35" s="970"/>
      <c r="D35" s="333">
        <v>1</v>
      </c>
      <c r="E35" s="333" t="s">
        <v>105</v>
      </c>
      <c r="F35" s="334">
        <v>18560</v>
      </c>
      <c r="G35" s="300">
        <v>18560</v>
      </c>
      <c r="H35" s="335">
        <v>275</v>
      </c>
      <c r="I35" s="300">
        <v>275</v>
      </c>
      <c r="J35" s="336">
        <v>18835</v>
      </c>
      <c r="K35" s="337"/>
      <c r="L35" s="220"/>
      <c r="N35" s="203"/>
      <c r="O35" s="172"/>
      <c r="P35" s="172"/>
      <c r="Q35" s="491"/>
      <c r="R35" s="491"/>
      <c r="S35" s="492"/>
      <c r="T35" s="492"/>
      <c r="U35" s="491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</row>
    <row r="36" spans="1:36" s="212" customFormat="1">
      <c r="A36" s="112"/>
      <c r="B36" s="1054" t="s">
        <v>604</v>
      </c>
      <c r="C36" s="1055"/>
      <c r="D36" s="679">
        <v>1</v>
      </c>
      <c r="E36" s="333" t="s">
        <v>105</v>
      </c>
      <c r="F36" s="335">
        <v>2100</v>
      </c>
      <c r="G36" s="482">
        <v>2100</v>
      </c>
      <c r="H36" s="335"/>
      <c r="I36" s="482" t="s">
        <v>389</v>
      </c>
      <c r="J36" s="336">
        <v>2100</v>
      </c>
      <c r="K36" s="489"/>
      <c r="L36" s="222"/>
      <c r="N36" s="203"/>
      <c r="O36" s="172"/>
      <c r="P36" s="172"/>
      <c r="Q36" s="491"/>
      <c r="R36" s="491"/>
      <c r="S36" s="492"/>
      <c r="T36" s="492"/>
      <c r="U36" s="491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</row>
    <row r="37" spans="1:36" s="212" customFormat="1" ht="24" customHeight="1">
      <c r="A37" s="318"/>
      <c r="B37" s="967" t="s">
        <v>408</v>
      </c>
      <c r="C37" s="968"/>
      <c r="D37" s="333">
        <v>1</v>
      </c>
      <c r="E37" s="333" t="s">
        <v>105</v>
      </c>
      <c r="F37" s="334">
        <v>1738</v>
      </c>
      <c r="G37" s="300">
        <v>1738</v>
      </c>
      <c r="H37" s="335"/>
      <c r="I37" s="300" t="s">
        <v>389</v>
      </c>
      <c r="J37" s="336">
        <v>1738</v>
      </c>
      <c r="K37" s="337"/>
      <c r="L37" s="220"/>
      <c r="N37" s="203"/>
      <c r="O37" s="172"/>
      <c r="P37" s="172"/>
      <c r="Q37" s="491"/>
      <c r="R37" s="491"/>
      <c r="S37" s="492"/>
      <c r="T37" s="492"/>
      <c r="U37" s="49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</row>
    <row r="38" spans="1:36" s="212" customFormat="1">
      <c r="A38" s="112"/>
      <c r="B38" s="1054" t="s">
        <v>605</v>
      </c>
      <c r="C38" s="1055"/>
      <c r="D38" s="679">
        <v>1</v>
      </c>
      <c r="E38" s="333" t="s">
        <v>105</v>
      </c>
      <c r="F38" s="335">
        <v>15660</v>
      </c>
      <c r="G38" s="482">
        <v>15660</v>
      </c>
      <c r="H38" s="335"/>
      <c r="I38" s="482" t="s">
        <v>389</v>
      </c>
      <c r="J38" s="336">
        <v>15660</v>
      </c>
      <c r="K38" s="489"/>
      <c r="L38" s="222"/>
      <c r="N38" s="203"/>
      <c r="O38" s="172"/>
      <c r="P38" s="172"/>
      <c r="Q38" s="491"/>
      <c r="R38" s="491"/>
      <c r="S38" s="492"/>
      <c r="T38" s="492"/>
      <c r="U38" s="49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</row>
    <row r="39" spans="1:36" s="212" customFormat="1">
      <c r="A39" s="112"/>
      <c r="B39" s="1056" t="s">
        <v>606</v>
      </c>
      <c r="C39" s="1053"/>
      <c r="D39" s="446"/>
      <c r="E39" s="280"/>
      <c r="F39" s="447"/>
      <c r="G39" s="484"/>
      <c r="H39" s="447"/>
      <c r="I39" s="484"/>
      <c r="J39" s="786"/>
      <c r="K39" s="787"/>
      <c r="L39" s="222"/>
      <c r="N39" s="203"/>
      <c r="O39" s="172"/>
      <c r="P39" s="172"/>
      <c r="Q39" s="491"/>
      <c r="R39" s="491"/>
      <c r="S39" s="492"/>
      <c r="T39" s="492"/>
      <c r="U39" s="49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</row>
    <row r="40" spans="1:36" s="212" customFormat="1" ht="66.75" customHeight="1">
      <c r="A40" s="332"/>
      <c r="B40" s="970" t="s">
        <v>607</v>
      </c>
      <c r="C40" s="970"/>
      <c r="D40" s="333">
        <v>1</v>
      </c>
      <c r="E40" s="333" t="s">
        <v>105</v>
      </c>
      <c r="F40" s="334">
        <v>18560</v>
      </c>
      <c r="G40" s="300">
        <v>18560</v>
      </c>
      <c r="H40" s="335">
        <v>275</v>
      </c>
      <c r="I40" s="300">
        <v>275</v>
      </c>
      <c r="J40" s="336">
        <v>18835</v>
      </c>
      <c r="K40" s="337"/>
      <c r="L40" s="220"/>
      <c r="N40" s="203"/>
      <c r="O40" s="172"/>
      <c r="P40" s="172"/>
      <c r="Q40" s="491"/>
      <c r="R40" s="491"/>
      <c r="S40" s="492"/>
      <c r="T40" s="492"/>
      <c r="U40" s="49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</row>
    <row r="41" spans="1:36" s="212" customFormat="1" ht="24" customHeight="1">
      <c r="A41" s="318"/>
      <c r="B41" s="962" t="s">
        <v>608</v>
      </c>
      <c r="C41" s="963"/>
      <c r="D41" s="678"/>
      <c r="E41" s="678"/>
      <c r="F41" s="319"/>
      <c r="G41" s="320"/>
      <c r="H41" s="678"/>
      <c r="I41" s="320"/>
      <c r="J41" s="321"/>
      <c r="K41" s="322"/>
      <c r="L41" s="220"/>
      <c r="N41" s="203"/>
      <c r="O41" s="172"/>
      <c r="P41" s="172"/>
      <c r="Q41" s="491"/>
      <c r="R41" s="491"/>
      <c r="S41" s="492"/>
      <c r="T41" s="492"/>
      <c r="U41" s="49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</row>
    <row r="42" spans="1:36" s="212" customFormat="1" ht="70.5" customHeight="1">
      <c r="A42" s="332"/>
      <c r="B42" s="970" t="s">
        <v>609</v>
      </c>
      <c r="C42" s="970"/>
      <c r="D42" s="333">
        <v>1</v>
      </c>
      <c r="E42" s="333" t="s">
        <v>105</v>
      </c>
      <c r="F42" s="334">
        <v>26741</v>
      </c>
      <c r="G42" s="300">
        <v>26741</v>
      </c>
      <c r="H42" s="335">
        <v>275</v>
      </c>
      <c r="I42" s="300">
        <v>275</v>
      </c>
      <c r="J42" s="336">
        <v>27016</v>
      </c>
      <c r="K42" s="337"/>
      <c r="L42" s="220"/>
      <c r="N42" s="203"/>
      <c r="O42" s="172"/>
      <c r="P42" s="172"/>
      <c r="Q42" s="491"/>
      <c r="R42" s="491"/>
      <c r="S42" s="492"/>
      <c r="T42" s="492"/>
      <c r="U42" s="49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</row>
    <row r="43" spans="1:36" s="212" customFormat="1" ht="24" customHeight="1">
      <c r="A43" s="112"/>
      <c r="B43" s="1054" t="s">
        <v>604</v>
      </c>
      <c r="C43" s="1055"/>
      <c r="D43" s="679">
        <v>2</v>
      </c>
      <c r="E43" s="333" t="s">
        <v>105</v>
      </c>
      <c r="F43" s="335">
        <v>1202</v>
      </c>
      <c r="G43" s="482">
        <v>2404</v>
      </c>
      <c r="H43" s="335"/>
      <c r="I43" s="482" t="s">
        <v>389</v>
      </c>
      <c r="J43" s="336">
        <v>2404</v>
      </c>
      <c r="K43" s="489"/>
      <c r="L43" s="220"/>
      <c r="N43" s="203"/>
      <c r="O43" s="172"/>
      <c r="P43" s="172"/>
      <c r="Q43" s="491"/>
      <c r="R43" s="491"/>
      <c r="S43" s="492"/>
      <c r="T43" s="492"/>
      <c r="U43" s="49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</row>
    <row r="44" spans="1:36" s="212" customFormat="1" ht="24" customHeight="1">
      <c r="A44" s="112"/>
      <c r="B44" s="967" t="s">
        <v>610</v>
      </c>
      <c r="C44" s="968"/>
      <c r="D44" s="679">
        <v>3</v>
      </c>
      <c r="E44" s="333" t="s">
        <v>105</v>
      </c>
      <c r="F44" s="335">
        <v>1324</v>
      </c>
      <c r="G44" s="482">
        <v>3972</v>
      </c>
      <c r="H44" s="335"/>
      <c r="I44" s="482" t="s">
        <v>389</v>
      </c>
      <c r="J44" s="336">
        <v>3972</v>
      </c>
      <c r="K44" s="489"/>
      <c r="L44" s="220"/>
      <c r="N44" s="203"/>
      <c r="O44" s="172"/>
      <c r="P44" s="172"/>
      <c r="Q44" s="491"/>
      <c r="R44" s="491"/>
      <c r="S44" s="492"/>
      <c r="T44" s="492"/>
      <c r="U44" s="49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</row>
    <row r="45" spans="1:36" s="212" customFormat="1" ht="24" customHeight="1">
      <c r="A45" s="318"/>
      <c r="B45" s="962" t="s">
        <v>611</v>
      </c>
      <c r="C45" s="963"/>
      <c r="D45" s="678"/>
      <c r="E45" s="678"/>
      <c r="F45" s="319"/>
      <c r="G45" s="320"/>
      <c r="H45" s="678"/>
      <c r="I45" s="320"/>
      <c r="J45" s="321"/>
      <c r="K45" s="322"/>
      <c r="L45" s="220"/>
      <c r="N45" s="203"/>
      <c r="O45" s="172"/>
      <c r="P45" s="172"/>
      <c r="Q45" s="491"/>
      <c r="R45" s="491"/>
      <c r="S45" s="492"/>
      <c r="T45" s="492"/>
      <c r="U45" s="49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</row>
    <row r="46" spans="1:36" s="212" customFormat="1" ht="79.5" customHeight="1">
      <c r="A46" s="332"/>
      <c r="B46" s="970" t="s">
        <v>612</v>
      </c>
      <c r="C46" s="970"/>
      <c r="D46" s="333">
        <v>1</v>
      </c>
      <c r="E46" s="333" t="s">
        <v>105</v>
      </c>
      <c r="F46" s="334">
        <v>26741</v>
      </c>
      <c r="G46" s="300">
        <v>26741</v>
      </c>
      <c r="H46" s="335">
        <v>275</v>
      </c>
      <c r="I46" s="300">
        <v>275</v>
      </c>
      <c r="J46" s="336">
        <v>27016</v>
      </c>
      <c r="K46" s="337"/>
      <c r="L46" s="220"/>
      <c r="N46" s="203"/>
      <c r="O46" s="172"/>
      <c r="P46" s="172"/>
      <c r="Q46" s="491"/>
      <c r="R46" s="491"/>
      <c r="S46" s="492"/>
      <c r="T46" s="492"/>
      <c r="U46" s="49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</row>
    <row r="47" spans="1:36" s="212" customFormat="1" ht="24" customHeight="1">
      <c r="A47" s="112"/>
      <c r="B47" s="1054" t="s">
        <v>604</v>
      </c>
      <c r="C47" s="1055"/>
      <c r="D47" s="679">
        <v>2</v>
      </c>
      <c r="E47" s="333" t="s">
        <v>105</v>
      </c>
      <c r="F47" s="335">
        <v>1202</v>
      </c>
      <c r="G47" s="482">
        <v>2404</v>
      </c>
      <c r="H47" s="335"/>
      <c r="I47" s="482" t="s">
        <v>389</v>
      </c>
      <c r="J47" s="336">
        <v>2404</v>
      </c>
      <c r="K47" s="489"/>
      <c r="L47" s="220"/>
      <c r="N47" s="203"/>
      <c r="O47" s="172"/>
      <c r="P47" s="172"/>
      <c r="Q47" s="491"/>
      <c r="R47" s="491"/>
      <c r="S47" s="492"/>
      <c r="T47" s="492"/>
      <c r="U47" s="491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</row>
    <row r="48" spans="1:36" s="212" customFormat="1" ht="24" customHeight="1">
      <c r="A48" s="112"/>
      <c r="B48" s="967" t="s">
        <v>610</v>
      </c>
      <c r="C48" s="968"/>
      <c r="D48" s="679">
        <v>3</v>
      </c>
      <c r="E48" s="333" t="s">
        <v>105</v>
      </c>
      <c r="F48" s="335">
        <v>1324</v>
      </c>
      <c r="G48" s="482">
        <v>3972</v>
      </c>
      <c r="H48" s="335"/>
      <c r="I48" s="482" t="s">
        <v>389</v>
      </c>
      <c r="J48" s="336">
        <v>3972</v>
      </c>
      <c r="K48" s="489"/>
      <c r="L48" s="222"/>
      <c r="N48" s="203"/>
      <c r="O48" s="172"/>
      <c r="P48" s="172"/>
      <c r="Q48" s="491"/>
      <c r="R48" s="491"/>
      <c r="S48" s="492"/>
      <c r="T48" s="492"/>
      <c r="U48" s="491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</row>
    <row r="49" spans="1:36" s="212" customFormat="1">
      <c r="A49" s="347"/>
      <c r="B49" s="961" t="s">
        <v>396</v>
      </c>
      <c r="C49" s="961" t="s">
        <v>397</v>
      </c>
      <c r="D49" s="305">
        <v>1</v>
      </c>
      <c r="E49" s="295" t="s">
        <v>387</v>
      </c>
      <c r="F49" s="306">
        <v>6142</v>
      </c>
      <c r="G49" s="307">
        <v>6142</v>
      </c>
      <c r="H49" s="306">
        <v>55</v>
      </c>
      <c r="I49" s="281">
        <v>55</v>
      </c>
      <c r="J49" s="308">
        <v>6197</v>
      </c>
      <c r="K49" s="309"/>
      <c r="L49" s="222"/>
      <c r="N49" s="203"/>
      <c r="O49" s="172"/>
      <c r="P49" s="172"/>
      <c r="Q49" s="491"/>
      <c r="R49" s="491"/>
      <c r="S49" s="492"/>
      <c r="T49" s="492"/>
      <c r="U49" s="491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</row>
    <row r="50" spans="1:36" s="212" customFormat="1">
      <c r="A50" s="416"/>
      <c r="B50" s="1002" t="s">
        <v>441</v>
      </c>
      <c r="C50" s="1003"/>
      <c r="D50" s="417"/>
      <c r="E50" s="418"/>
      <c r="F50" s="419"/>
      <c r="G50" s="422">
        <v>128994</v>
      </c>
      <c r="H50" s="421"/>
      <c r="I50" s="422">
        <v>1155</v>
      </c>
      <c r="J50" s="422">
        <v>130149</v>
      </c>
      <c r="K50" s="423"/>
      <c r="L50" s="222"/>
      <c r="N50" s="203"/>
      <c r="O50" s="172"/>
      <c r="P50" s="172"/>
      <c r="Q50" s="491"/>
      <c r="R50" s="491"/>
      <c r="S50" s="492"/>
      <c r="T50" s="492"/>
      <c r="U50" s="491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</row>
    <row r="51" spans="1:36" s="212" customFormat="1" ht="24" customHeight="1">
      <c r="A51" s="318">
        <v>3</v>
      </c>
      <c r="B51" s="965" t="s">
        <v>507</v>
      </c>
      <c r="C51" s="965" t="s">
        <v>508</v>
      </c>
      <c r="D51" s="405"/>
      <c r="E51" s="411"/>
      <c r="F51" s="412"/>
      <c r="G51" s="413"/>
      <c r="H51" s="414"/>
      <c r="I51" s="413"/>
      <c r="J51" s="415"/>
      <c r="K51" s="402"/>
      <c r="L51" s="403"/>
      <c r="N51" s="203"/>
      <c r="O51" s="172"/>
      <c r="P51" s="172"/>
      <c r="Q51" s="491"/>
      <c r="R51" s="491"/>
      <c r="S51" s="492"/>
      <c r="T51" s="492"/>
      <c r="U51" s="49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</row>
    <row r="52" spans="1:36" s="212" customFormat="1" ht="24" customHeight="1">
      <c r="A52" s="404"/>
      <c r="B52" s="961" t="s">
        <v>517</v>
      </c>
      <c r="C52" s="961" t="s">
        <v>510</v>
      </c>
      <c r="D52" s="333">
        <v>96</v>
      </c>
      <c r="E52" s="333" t="s">
        <v>392</v>
      </c>
      <c r="F52" s="334">
        <v>78</v>
      </c>
      <c r="G52" s="300">
        <v>7488</v>
      </c>
      <c r="H52" s="306">
        <v>25</v>
      </c>
      <c r="I52" s="300">
        <v>2400</v>
      </c>
      <c r="J52" s="336">
        <v>9888</v>
      </c>
      <c r="K52" s="337"/>
      <c r="L52" s="403"/>
      <c r="N52" s="203"/>
      <c r="O52" s="172"/>
      <c r="P52" s="172"/>
      <c r="Q52" s="491"/>
      <c r="R52" s="491"/>
      <c r="S52" s="492"/>
      <c r="T52" s="492"/>
      <c r="U52" s="49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</row>
    <row r="53" spans="1:36" s="212" customFormat="1" ht="24" customHeight="1">
      <c r="A53" s="404"/>
      <c r="B53" s="961" t="s">
        <v>518</v>
      </c>
      <c r="C53" s="961" t="s">
        <v>510</v>
      </c>
      <c r="D53" s="333">
        <v>24</v>
      </c>
      <c r="E53" s="333" t="s">
        <v>392</v>
      </c>
      <c r="F53" s="334">
        <v>56</v>
      </c>
      <c r="G53" s="300">
        <v>1344</v>
      </c>
      <c r="H53" s="306">
        <v>16</v>
      </c>
      <c r="I53" s="300">
        <v>384</v>
      </c>
      <c r="J53" s="336">
        <v>1728</v>
      </c>
      <c r="K53" s="337"/>
      <c r="L53" s="403"/>
      <c r="N53" s="203"/>
      <c r="O53" s="172"/>
      <c r="P53" s="172"/>
      <c r="Q53" s="491"/>
      <c r="R53" s="491"/>
      <c r="S53" s="492"/>
      <c r="T53" s="492"/>
      <c r="U53" s="491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</row>
    <row r="54" spans="1:36" s="212" customFormat="1" ht="24" customHeight="1">
      <c r="A54" s="401"/>
      <c r="B54" s="946" t="s">
        <v>691</v>
      </c>
      <c r="C54" s="947" t="s">
        <v>504</v>
      </c>
      <c r="D54" s="333">
        <v>46</v>
      </c>
      <c r="E54" s="333" t="s">
        <v>392</v>
      </c>
      <c r="F54" s="334">
        <v>23</v>
      </c>
      <c r="G54" s="300">
        <v>1058</v>
      </c>
      <c r="H54" s="306">
        <v>11</v>
      </c>
      <c r="I54" s="300">
        <v>506</v>
      </c>
      <c r="J54" s="336">
        <v>1564</v>
      </c>
      <c r="K54" s="402"/>
      <c r="L54" s="403"/>
      <c r="N54" s="203"/>
      <c r="O54" s="172"/>
      <c r="P54" s="172"/>
      <c r="Q54" s="491"/>
      <c r="R54" s="491"/>
      <c r="S54" s="492"/>
      <c r="T54" s="492"/>
      <c r="U54" s="491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</row>
    <row r="55" spans="1:36" s="212" customFormat="1" ht="24" customHeight="1">
      <c r="A55" s="401"/>
      <c r="B55" s="946" t="s">
        <v>528</v>
      </c>
      <c r="C55" s="947" t="s">
        <v>397</v>
      </c>
      <c r="D55" s="305">
        <v>1</v>
      </c>
      <c r="E55" s="295" t="s">
        <v>387</v>
      </c>
      <c r="F55" s="306">
        <v>494</v>
      </c>
      <c r="G55" s="307">
        <v>494</v>
      </c>
      <c r="H55" s="306">
        <v>164</v>
      </c>
      <c r="I55" s="281">
        <v>164</v>
      </c>
      <c r="J55" s="308">
        <v>658</v>
      </c>
      <c r="K55" s="337"/>
      <c r="L55" s="403"/>
      <c r="N55" s="203"/>
      <c r="O55" s="172"/>
      <c r="P55" s="172"/>
      <c r="Q55" s="491"/>
      <c r="R55" s="491"/>
      <c r="S55" s="492"/>
      <c r="T55" s="492"/>
      <c r="U55" s="491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</row>
    <row r="56" spans="1:36" s="212" customFormat="1">
      <c r="A56" s="416"/>
      <c r="B56" s="1002" t="s">
        <v>451</v>
      </c>
      <c r="C56" s="1003"/>
      <c r="D56" s="417"/>
      <c r="E56" s="418"/>
      <c r="F56" s="419"/>
      <c r="G56" s="422">
        <v>10384</v>
      </c>
      <c r="H56" s="421"/>
      <c r="I56" s="422">
        <v>3454</v>
      </c>
      <c r="J56" s="422">
        <v>13838</v>
      </c>
      <c r="K56" s="423"/>
      <c r="L56" s="222"/>
      <c r="N56" s="203"/>
      <c r="O56" s="172"/>
      <c r="P56" s="172"/>
      <c r="Q56" s="491"/>
      <c r="R56" s="491"/>
      <c r="S56" s="492"/>
      <c r="T56" s="492"/>
      <c r="U56" s="491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</row>
    <row r="57" spans="1:36" s="212" customFormat="1">
      <c r="A57" s="424">
        <v>4</v>
      </c>
      <c r="B57" s="962" t="s">
        <v>530</v>
      </c>
      <c r="C57" s="963" t="s">
        <v>489</v>
      </c>
      <c r="D57" s="405"/>
      <c r="E57" s="411"/>
      <c r="F57" s="412"/>
      <c r="G57" s="413"/>
      <c r="H57" s="414"/>
      <c r="I57" s="413"/>
      <c r="J57" s="415"/>
      <c r="K57" s="402"/>
      <c r="L57" s="222"/>
      <c r="N57" s="203"/>
      <c r="O57" s="172"/>
      <c r="P57" s="172"/>
      <c r="Q57" s="491"/>
      <c r="R57" s="491"/>
      <c r="S57" s="492"/>
      <c r="T57" s="492"/>
      <c r="U57" s="491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</row>
    <row r="58" spans="1:36" s="212" customFormat="1" ht="24" customHeight="1">
      <c r="A58" s="404"/>
      <c r="B58" s="946" t="s">
        <v>536</v>
      </c>
      <c r="C58" s="947" t="s">
        <v>394</v>
      </c>
      <c r="D58" s="405">
        <v>22</v>
      </c>
      <c r="E58" s="295" t="s">
        <v>392</v>
      </c>
      <c r="F58" s="296">
        <v>160</v>
      </c>
      <c r="G58" s="297">
        <v>3520</v>
      </c>
      <c r="H58" s="304">
        <v>42</v>
      </c>
      <c r="I58" s="297">
        <v>924</v>
      </c>
      <c r="J58" s="406">
        <v>4444</v>
      </c>
      <c r="K58" s="402"/>
      <c r="L58" s="403"/>
      <c r="N58" s="203"/>
      <c r="O58" s="172"/>
      <c r="P58" s="172"/>
      <c r="Q58" s="491"/>
      <c r="R58" s="491"/>
      <c r="S58" s="492"/>
      <c r="T58" s="492"/>
      <c r="U58" s="491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</row>
    <row r="59" spans="1:36" s="212" customFormat="1" ht="24" customHeight="1">
      <c r="A59" s="404"/>
      <c r="B59" s="946" t="s">
        <v>538</v>
      </c>
      <c r="C59" s="947" t="s">
        <v>394</v>
      </c>
      <c r="D59" s="405">
        <v>38</v>
      </c>
      <c r="E59" s="295" t="s">
        <v>392</v>
      </c>
      <c r="F59" s="296">
        <v>56</v>
      </c>
      <c r="G59" s="297">
        <v>2128</v>
      </c>
      <c r="H59" s="304">
        <v>26</v>
      </c>
      <c r="I59" s="297">
        <v>988</v>
      </c>
      <c r="J59" s="406">
        <v>3116</v>
      </c>
      <c r="K59" s="402"/>
      <c r="L59" s="403"/>
      <c r="N59" s="203"/>
      <c r="O59" s="172"/>
      <c r="P59" s="172"/>
      <c r="Q59" s="491"/>
      <c r="R59" s="491"/>
      <c r="S59" s="492"/>
      <c r="T59" s="492"/>
      <c r="U59" s="491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</row>
    <row r="60" spans="1:36" s="212" customFormat="1" ht="24" customHeight="1">
      <c r="A60" s="404"/>
      <c r="B60" s="946" t="s">
        <v>540</v>
      </c>
      <c r="C60" s="947" t="s">
        <v>397</v>
      </c>
      <c r="D60" s="305">
        <v>1</v>
      </c>
      <c r="E60" s="295" t="s">
        <v>387</v>
      </c>
      <c r="F60" s="306">
        <v>847</v>
      </c>
      <c r="G60" s="307">
        <v>847</v>
      </c>
      <c r="H60" s="306">
        <v>286</v>
      </c>
      <c r="I60" s="281">
        <v>286</v>
      </c>
      <c r="J60" s="308">
        <v>1133</v>
      </c>
      <c r="K60" s="337"/>
      <c r="L60" s="403"/>
      <c r="N60" s="203"/>
      <c r="O60" s="172"/>
      <c r="P60" s="172"/>
      <c r="Q60" s="491"/>
      <c r="R60" s="491"/>
      <c r="S60" s="492"/>
      <c r="T60" s="492"/>
      <c r="U60" s="491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</row>
    <row r="61" spans="1:36" s="212" customFormat="1" ht="24" customHeight="1">
      <c r="A61" s="416"/>
      <c r="B61" s="1002" t="s">
        <v>471</v>
      </c>
      <c r="C61" s="1003"/>
      <c r="D61" s="417"/>
      <c r="E61" s="418"/>
      <c r="F61" s="419"/>
      <c r="G61" s="420">
        <v>6495</v>
      </c>
      <c r="H61" s="421"/>
      <c r="I61" s="420">
        <v>2198</v>
      </c>
      <c r="J61" s="420">
        <v>8693</v>
      </c>
      <c r="K61" s="428"/>
      <c r="L61" s="403"/>
      <c r="N61" s="203"/>
      <c r="O61" s="172"/>
      <c r="P61" s="172"/>
      <c r="Q61" s="491"/>
      <c r="R61" s="491"/>
      <c r="S61" s="492"/>
      <c r="T61" s="492"/>
      <c r="U61" s="491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1:36" ht="21.75" thickBot="1">
      <c r="A62" s="736"/>
      <c r="B62" s="1057" t="s">
        <v>613</v>
      </c>
      <c r="C62" s="1058"/>
      <c r="D62" s="737"/>
      <c r="E62" s="738"/>
      <c r="F62" s="740"/>
      <c r="G62" s="739">
        <v>566281</v>
      </c>
      <c r="H62" s="739"/>
      <c r="I62" s="739">
        <v>130809</v>
      </c>
      <c r="J62" s="739">
        <v>697090</v>
      </c>
      <c r="K62" s="741"/>
      <c r="L62" s="39"/>
      <c r="M62" s="172"/>
    </row>
    <row r="63" spans="1:36">
      <c r="A63" s="1039"/>
      <c r="B63" s="1041" t="s">
        <v>36</v>
      </c>
      <c r="C63" s="1042"/>
      <c r="D63" s="1042"/>
      <c r="E63" s="1042"/>
      <c r="F63" s="1043"/>
      <c r="G63" s="1047">
        <f>J62</f>
        <v>697090</v>
      </c>
      <c r="H63" s="1048"/>
      <c r="I63" s="1048"/>
      <c r="J63" s="1048"/>
      <c r="K63" s="1059" t="s">
        <v>30</v>
      </c>
      <c r="L63" s="39"/>
      <c r="M63" s="166"/>
    </row>
    <row r="64" spans="1:36" ht="21.75" thickBot="1">
      <c r="A64" s="1040"/>
      <c r="B64" s="1044"/>
      <c r="C64" s="1045"/>
      <c r="D64" s="1045"/>
      <c r="E64" s="1045"/>
      <c r="F64" s="1046"/>
      <c r="G64" s="1033" t="str">
        <f>BAHTTEXT(G63)</f>
        <v>หกแสนเก้าหมื่นเจ็ดพันเก้าสิบบาทถ้วน</v>
      </c>
      <c r="H64" s="1034"/>
      <c r="I64" s="1034"/>
      <c r="J64" s="1034"/>
      <c r="K64" s="1060"/>
      <c r="L64" s="39"/>
      <c r="M64" s="166"/>
    </row>
    <row r="65" spans="1:13">
      <c r="A65" s="168"/>
      <c r="B65" s="169"/>
      <c r="C65" s="169"/>
      <c r="D65" s="170"/>
      <c r="E65" s="169"/>
      <c r="F65" s="171"/>
      <c r="G65" s="33"/>
      <c r="H65" s="171"/>
      <c r="I65" s="169"/>
      <c r="J65" s="169"/>
      <c r="K65" s="111"/>
      <c r="L65" s="166"/>
    </row>
    <row r="66" spans="1:13">
      <c r="A66" s="168"/>
      <c r="B66" s="169"/>
      <c r="C66" s="169"/>
      <c r="D66" s="170"/>
      <c r="E66" s="169"/>
      <c r="F66" s="171"/>
      <c r="G66" s="33"/>
      <c r="H66" s="171"/>
      <c r="I66" s="169"/>
      <c r="J66" s="169"/>
      <c r="K66" s="111"/>
      <c r="L66" s="166"/>
    </row>
    <row r="67" spans="1:13">
      <c r="A67" s="168"/>
      <c r="B67" s="169"/>
      <c r="C67" s="169"/>
      <c r="D67" s="170"/>
      <c r="E67" s="169"/>
      <c r="F67" s="171"/>
      <c r="G67" s="33"/>
      <c r="H67" s="171"/>
      <c r="I67" s="169"/>
      <c r="J67" s="33"/>
      <c r="K67" s="111"/>
      <c r="L67" s="166"/>
    </row>
    <row r="68" spans="1:13">
      <c r="A68" s="168"/>
      <c r="B68" s="169"/>
      <c r="C68" s="169"/>
      <c r="D68" s="170"/>
      <c r="E68" s="169"/>
      <c r="F68" s="171"/>
      <c r="G68" s="33"/>
      <c r="H68" s="171"/>
      <c r="I68" s="169"/>
      <c r="J68" s="169"/>
      <c r="K68" s="166"/>
      <c r="L68" s="166"/>
    </row>
    <row r="69" spans="1:13">
      <c r="J69" s="37"/>
      <c r="K69" s="166"/>
      <c r="L69" s="166"/>
    </row>
    <row r="70" spans="1:13">
      <c r="K70" s="166"/>
      <c r="L70" s="166"/>
    </row>
    <row r="71" spans="1:13">
      <c r="K71" s="166"/>
      <c r="L71" s="166"/>
    </row>
    <row r="72" spans="1:13">
      <c r="K72" s="166"/>
      <c r="L72" s="166"/>
      <c r="M72" s="206"/>
    </row>
    <row r="73" spans="1:13">
      <c r="K73" s="166"/>
      <c r="L73" s="166"/>
    </row>
    <row r="74" spans="1:13">
      <c r="K74" s="166"/>
      <c r="L74" s="166"/>
      <c r="M74" s="206"/>
    </row>
    <row r="75" spans="1:13">
      <c r="K75" s="166"/>
      <c r="L75" s="166"/>
      <c r="M75" s="206"/>
    </row>
    <row r="76" spans="1:13">
      <c r="K76" s="166"/>
      <c r="L76" s="166"/>
      <c r="M76" s="206"/>
    </row>
    <row r="77" spans="1:13">
      <c r="K77" s="166"/>
      <c r="L77" s="166"/>
      <c r="M77" s="206"/>
    </row>
    <row r="78" spans="1:13">
      <c r="K78" s="166"/>
      <c r="L78" s="166"/>
      <c r="M78" s="206"/>
    </row>
    <row r="79" spans="1:13">
      <c r="K79" s="166"/>
      <c r="L79" s="166"/>
      <c r="M79" s="206"/>
    </row>
    <row r="80" spans="1:13">
      <c r="K80" s="166"/>
      <c r="L80" s="166"/>
      <c r="M80" s="206"/>
    </row>
    <row r="81" spans="11:13">
      <c r="K81" s="166"/>
      <c r="L81" s="166"/>
      <c r="M81" s="206"/>
    </row>
    <row r="82" spans="11:13">
      <c r="K82" s="166"/>
      <c r="L82" s="166"/>
      <c r="M82" s="206"/>
    </row>
    <row r="83" spans="11:13">
      <c r="K83" s="166"/>
      <c r="L83" s="166"/>
      <c r="M83" s="206"/>
    </row>
    <row r="84" spans="11:13">
      <c r="K84" s="166"/>
      <c r="L84" s="166"/>
      <c r="M84" s="206"/>
    </row>
    <row r="85" spans="11:13">
      <c r="K85" s="166"/>
      <c r="L85" s="166"/>
      <c r="M85" s="206"/>
    </row>
    <row r="86" spans="11:13">
      <c r="K86" s="166"/>
      <c r="L86" s="166"/>
      <c r="M86" s="206"/>
    </row>
    <row r="87" spans="11:13">
      <c r="K87" s="166"/>
      <c r="L87" s="166"/>
      <c r="M87" s="206"/>
    </row>
    <row r="88" spans="11:13">
      <c r="K88" s="166"/>
      <c r="L88" s="166"/>
      <c r="M88" s="206"/>
    </row>
    <row r="89" spans="11:13">
      <c r="K89" s="166"/>
      <c r="L89" s="166"/>
      <c r="M89" s="206"/>
    </row>
    <row r="90" spans="11:13">
      <c r="K90" s="166"/>
      <c r="L90" s="166"/>
      <c r="M90" s="206"/>
    </row>
    <row r="91" spans="11:13">
      <c r="K91" s="166"/>
      <c r="L91" s="166"/>
      <c r="M91" s="206"/>
    </row>
    <row r="92" spans="11:13">
      <c r="K92" s="166"/>
      <c r="L92" s="166"/>
      <c r="M92" s="206"/>
    </row>
    <row r="93" spans="11:13">
      <c r="K93" s="166"/>
      <c r="L93" s="166"/>
      <c r="M93" s="206"/>
    </row>
    <row r="94" spans="11:13">
      <c r="K94" s="166"/>
      <c r="L94" s="166"/>
      <c r="M94" s="206"/>
    </row>
    <row r="95" spans="11:13">
      <c r="K95" s="166"/>
      <c r="L95" s="166"/>
      <c r="M95" s="206"/>
    </row>
    <row r="96" spans="11:13">
      <c r="K96" s="166"/>
      <c r="L96" s="166"/>
      <c r="M96" s="206"/>
    </row>
    <row r="97" spans="11:13">
      <c r="K97" s="166"/>
      <c r="L97" s="166"/>
      <c r="M97" s="206"/>
    </row>
    <row r="98" spans="11:13">
      <c r="K98" s="166"/>
      <c r="L98" s="166"/>
    </row>
    <row r="99" spans="11:13">
      <c r="K99" s="166"/>
      <c r="L99" s="166"/>
      <c r="M99" s="206"/>
    </row>
    <row r="100" spans="11:13">
      <c r="K100" s="166"/>
      <c r="L100" s="166"/>
      <c r="M100" s="206"/>
    </row>
    <row r="101" spans="11:13">
      <c r="K101" s="166"/>
      <c r="L101" s="166"/>
    </row>
    <row r="102" spans="11:13">
      <c r="K102" s="166"/>
      <c r="L102" s="166"/>
    </row>
    <row r="103" spans="11:13">
      <c r="K103" s="166"/>
      <c r="L103" s="166"/>
    </row>
    <row r="104" spans="11:13">
      <c r="K104" s="166"/>
      <c r="L104" s="166"/>
    </row>
    <row r="105" spans="11:13">
      <c r="K105" s="166"/>
      <c r="L105" s="166"/>
    </row>
    <row r="106" spans="11:13">
      <c r="K106" s="166"/>
      <c r="L106" s="166"/>
    </row>
    <row r="107" spans="11:13">
      <c r="K107" s="166"/>
      <c r="L107" s="166"/>
    </row>
    <row r="108" spans="11:13">
      <c r="K108" s="166"/>
      <c r="L108" s="166"/>
    </row>
    <row r="109" spans="11:13">
      <c r="K109" s="166"/>
      <c r="L109" s="166"/>
    </row>
    <row r="110" spans="11:13">
      <c r="K110" s="166"/>
      <c r="L110" s="166"/>
    </row>
    <row r="111" spans="11:13">
      <c r="K111" s="166"/>
      <c r="L111" s="166"/>
    </row>
    <row r="112" spans="11:13">
      <c r="K112" s="166"/>
      <c r="L112" s="166"/>
    </row>
    <row r="113" spans="11:13">
      <c r="K113" s="166"/>
      <c r="L113" s="166"/>
    </row>
    <row r="114" spans="11:13">
      <c r="K114" s="166"/>
      <c r="L114" s="166"/>
    </row>
    <row r="115" spans="11:13">
      <c r="K115" s="166"/>
      <c r="L115" s="166"/>
      <c r="M115" s="206"/>
    </row>
    <row r="116" spans="11:13">
      <c r="K116" s="166"/>
      <c r="L116" s="166"/>
    </row>
    <row r="117" spans="11:13">
      <c r="K117" s="166"/>
      <c r="L117" s="166"/>
    </row>
    <row r="118" spans="11:13">
      <c r="K118" s="166"/>
      <c r="L118" s="166"/>
    </row>
    <row r="119" spans="11:13">
      <c r="K119" s="166"/>
      <c r="L119" s="166"/>
    </row>
    <row r="120" spans="11:13">
      <c r="K120" s="166"/>
      <c r="L120" s="166"/>
      <c r="M120" s="206"/>
    </row>
    <row r="121" spans="11:13">
      <c r="K121" s="166"/>
      <c r="L121" s="166"/>
      <c r="M121" s="206"/>
    </row>
    <row r="122" spans="11:13">
      <c r="K122" s="166"/>
      <c r="L122" s="166"/>
      <c r="M122" s="206"/>
    </row>
    <row r="123" spans="11:13">
      <c r="K123" s="166"/>
      <c r="L123" s="166"/>
    </row>
    <row r="124" spans="11:13">
      <c r="K124" s="166"/>
      <c r="L124" s="166"/>
    </row>
    <row r="125" spans="11:13">
      <c r="K125" s="166"/>
      <c r="L125" s="166"/>
    </row>
    <row r="126" spans="11:13">
      <c r="K126" s="166"/>
      <c r="L126" s="166"/>
    </row>
    <row r="127" spans="11:13">
      <c r="K127" s="166"/>
      <c r="L127" s="166"/>
    </row>
    <row r="128" spans="11:13">
      <c r="K128" s="166"/>
      <c r="L128" s="166"/>
    </row>
    <row r="129" spans="11:13">
      <c r="K129" s="166"/>
      <c r="L129" s="166"/>
    </row>
    <row r="130" spans="11:13">
      <c r="K130" s="166"/>
      <c r="L130" s="166"/>
    </row>
    <row r="131" spans="11:13">
      <c r="K131" s="166"/>
      <c r="L131" s="166"/>
    </row>
    <row r="132" spans="11:13">
      <c r="K132" s="166"/>
      <c r="L132" s="166"/>
      <c r="M132" s="206"/>
    </row>
    <row r="133" spans="11:13">
      <c r="K133" s="166"/>
      <c r="L133" s="166"/>
    </row>
    <row r="134" spans="11:13">
      <c r="K134" s="166"/>
      <c r="L134" s="166"/>
    </row>
    <row r="135" spans="11:13">
      <c r="K135" s="166"/>
      <c r="L135" s="166"/>
    </row>
    <row r="136" spans="11:13">
      <c r="K136" s="166"/>
      <c r="L136" s="166"/>
    </row>
    <row r="137" spans="11:13">
      <c r="K137" s="166"/>
      <c r="L137" s="166"/>
      <c r="M137" s="206"/>
    </row>
    <row r="138" spans="11:13">
      <c r="K138" s="166"/>
      <c r="L138" s="166"/>
    </row>
    <row r="139" spans="11:13">
      <c r="K139" s="166"/>
      <c r="L139" s="166"/>
    </row>
    <row r="140" spans="11:13">
      <c r="K140" s="166"/>
      <c r="L140" s="166"/>
    </row>
    <row r="141" spans="11:13">
      <c r="K141" s="166"/>
      <c r="L141" s="166"/>
    </row>
    <row r="142" spans="11:13">
      <c r="K142" s="166"/>
      <c r="L142" s="166"/>
    </row>
    <row r="143" spans="11:13">
      <c r="K143" s="166"/>
      <c r="L143" s="166"/>
    </row>
    <row r="144" spans="11:13">
      <c r="K144" s="166"/>
      <c r="L144" s="166"/>
    </row>
    <row r="145" spans="11:12">
      <c r="K145" s="166"/>
      <c r="L145" s="166"/>
    </row>
    <row r="146" spans="11:12">
      <c r="K146" s="166"/>
      <c r="L146" s="166"/>
    </row>
    <row r="147" spans="11:12">
      <c r="K147" s="166"/>
      <c r="L147" s="166"/>
    </row>
    <row r="148" spans="11:12">
      <c r="K148" s="166"/>
      <c r="L148" s="166"/>
    </row>
    <row r="149" spans="11:12">
      <c r="K149" s="166"/>
      <c r="L149" s="166"/>
    </row>
    <row r="150" spans="11:12">
      <c r="K150" s="166"/>
      <c r="L150" s="166"/>
    </row>
    <row r="151" spans="11:12">
      <c r="K151" s="166"/>
      <c r="L151" s="166"/>
    </row>
    <row r="152" spans="11:12">
      <c r="K152" s="166"/>
      <c r="L152" s="166"/>
    </row>
    <row r="153" spans="11:12">
      <c r="K153" s="166"/>
      <c r="L153" s="166"/>
    </row>
    <row r="154" spans="11:12">
      <c r="K154" s="166"/>
      <c r="L154" s="166"/>
    </row>
    <row r="155" spans="11:12">
      <c r="K155" s="166"/>
      <c r="L155" s="166"/>
    </row>
    <row r="156" spans="11:12">
      <c r="K156" s="166"/>
      <c r="L156" s="166"/>
    </row>
    <row r="157" spans="11:12">
      <c r="K157" s="166"/>
      <c r="L157" s="166"/>
    </row>
    <row r="158" spans="11:12">
      <c r="K158" s="166"/>
      <c r="L158" s="166"/>
    </row>
    <row r="159" spans="11:12">
      <c r="K159" s="166"/>
      <c r="L159" s="166"/>
    </row>
    <row r="160" spans="11:12">
      <c r="K160" s="166"/>
      <c r="L160" s="166"/>
    </row>
    <row r="161" spans="11:12">
      <c r="K161" s="166"/>
      <c r="L161" s="166"/>
    </row>
    <row r="162" spans="11:12">
      <c r="K162" s="166"/>
      <c r="L162" s="166"/>
    </row>
    <row r="163" spans="11:12">
      <c r="K163" s="166"/>
      <c r="L163" s="166"/>
    </row>
    <row r="164" spans="11:12">
      <c r="K164" s="166"/>
      <c r="L164" s="166"/>
    </row>
    <row r="165" spans="11:12">
      <c r="K165" s="166"/>
      <c r="L165" s="166"/>
    </row>
    <row r="166" spans="11:12">
      <c r="K166" s="166"/>
      <c r="L166" s="166"/>
    </row>
    <row r="167" spans="11:12">
      <c r="K167" s="166"/>
      <c r="L167" s="166"/>
    </row>
    <row r="168" spans="11:12">
      <c r="K168" s="166"/>
      <c r="L168" s="166"/>
    </row>
    <row r="169" spans="11:12">
      <c r="K169" s="166"/>
      <c r="L169" s="166"/>
    </row>
    <row r="170" spans="11:12">
      <c r="K170" s="166"/>
      <c r="L170" s="166"/>
    </row>
    <row r="171" spans="11:12">
      <c r="K171" s="166"/>
      <c r="L171" s="166"/>
    </row>
    <row r="172" spans="11:12">
      <c r="K172" s="166"/>
      <c r="L172" s="166"/>
    </row>
    <row r="173" spans="11:12">
      <c r="K173" s="166"/>
      <c r="L173" s="166"/>
    </row>
    <row r="174" spans="11:12">
      <c r="K174" s="166"/>
      <c r="L174" s="166"/>
    </row>
    <row r="175" spans="11:12">
      <c r="K175" s="166"/>
      <c r="L175" s="166"/>
    </row>
    <row r="176" spans="11:12">
      <c r="K176" s="166"/>
      <c r="L176" s="166"/>
    </row>
    <row r="177" spans="11:12">
      <c r="K177" s="166"/>
      <c r="L177" s="166"/>
    </row>
    <row r="178" spans="11:12">
      <c r="K178" s="166"/>
      <c r="L178" s="166"/>
    </row>
    <row r="179" spans="11:12">
      <c r="K179" s="166"/>
      <c r="L179" s="166"/>
    </row>
    <row r="180" spans="11:12">
      <c r="K180" s="166"/>
      <c r="L180" s="166"/>
    </row>
    <row r="181" spans="11:12">
      <c r="K181" s="166"/>
      <c r="L181" s="166"/>
    </row>
    <row r="182" spans="11:12">
      <c r="K182" s="166"/>
      <c r="L182" s="166"/>
    </row>
    <row r="183" spans="11:12">
      <c r="K183" s="166"/>
      <c r="L183" s="166"/>
    </row>
    <row r="184" spans="11:12">
      <c r="K184" s="166"/>
      <c r="L184" s="166"/>
    </row>
    <row r="185" spans="11:12">
      <c r="K185" s="166"/>
      <c r="L185" s="166"/>
    </row>
    <row r="186" spans="11:12">
      <c r="K186" s="166"/>
      <c r="L186" s="166"/>
    </row>
    <row r="187" spans="11:12">
      <c r="K187" s="166"/>
      <c r="L187" s="166"/>
    </row>
    <row r="188" spans="11:12">
      <c r="K188" s="166"/>
      <c r="L188" s="166"/>
    </row>
    <row r="189" spans="11:12">
      <c r="K189" s="166"/>
      <c r="L189" s="166"/>
    </row>
    <row r="190" spans="11:12">
      <c r="K190" s="166"/>
      <c r="L190" s="166"/>
    </row>
    <row r="191" spans="11:12">
      <c r="K191" s="166"/>
      <c r="L191" s="166"/>
    </row>
    <row r="192" spans="11:12">
      <c r="K192" s="166"/>
      <c r="L192" s="166"/>
    </row>
    <row r="193" spans="11:12">
      <c r="K193" s="166"/>
      <c r="L193" s="166"/>
    </row>
    <row r="194" spans="11:12">
      <c r="K194" s="166"/>
      <c r="L194" s="166"/>
    </row>
    <row r="195" spans="11:12">
      <c r="K195" s="166"/>
      <c r="L195" s="166"/>
    </row>
    <row r="196" spans="11:12">
      <c r="K196" s="166"/>
      <c r="L196" s="166"/>
    </row>
    <row r="197" spans="11:12">
      <c r="K197" s="166"/>
      <c r="L197" s="166"/>
    </row>
    <row r="198" spans="11:12">
      <c r="K198" s="166"/>
      <c r="L198" s="166"/>
    </row>
    <row r="199" spans="11:12">
      <c r="K199" s="166"/>
      <c r="L199" s="166"/>
    </row>
    <row r="200" spans="11:12">
      <c r="K200" s="166"/>
      <c r="L200" s="166"/>
    </row>
    <row r="201" spans="11:12">
      <c r="K201" s="166"/>
      <c r="L201" s="166"/>
    </row>
    <row r="202" spans="11:12">
      <c r="K202" s="166"/>
      <c r="L202" s="166"/>
    </row>
    <row r="203" spans="11:12">
      <c r="K203" s="166"/>
      <c r="L203" s="166"/>
    </row>
    <row r="204" spans="11:12">
      <c r="K204" s="166"/>
      <c r="L204" s="166"/>
    </row>
    <row r="205" spans="11:12">
      <c r="K205" s="166"/>
      <c r="L205" s="166"/>
    </row>
    <row r="206" spans="11:12">
      <c r="K206" s="166"/>
      <c r="L206" s="166"/>
    </row>
    <row r="207" spans="11:12">
      <c r="K207" s="166"/>
      <c r="L207" s="166"/>
    </row>
    <row r="208" spans="11:12">
      <c r="K208" s="166"/>
      <c r="L208" s="166"/>
    </row>
    <row r="209" spans="11:12">
      <c r="K209" s="166"/>
      <c r="L209" s="166"/>
    </row>
    <row r="210" spans="11:12">
      <c r="K210" s="166"/>
      <c r="L210" s="166"/>
    </row>
    <row r="211" spans="11:12">
      <c r="K211" s="166"/>
      <c r="L211" s="166"/>
    </row>
    <row r="212" spans="11:12">
      <c r="K212" s="166"/>
      <c r="L212" s="166"/>
    </row>
    <row r="213" spans="11:12">
      <c r="K213" s="166"/>
      <c r="L213" s="166"/>
    </row>
    <row r="214" spans="11:12">
      <c r="K214" s="166"/>
      <c r="L214" s="166"/>
    </row>
    <row r="215" spans="11:12">
      <c r="K215" s="166"/>
      <c r="L215" s="166"/>
    </row>
    <row r="216" spans="11:12">
      <c r="K216" s="166"/>
      <c r="L216" s="166"/>
    </row>
    <row r="217" spans="11:12">
      <c r="K217" s="166"/>
      <c r="L217" s="166"/>
    </row>
    <row r="218" spans="11:12">
      <c r="K218" s="166"/>
      <c r="L218" s="166"/>
    </row>
    <row r="219" spans="11:12">
      <c r="K219" s="166"/>
      <c r="L219" s="166"/>
    </row>
    <row r="220" spans="11:12">
      <c r="K220" s="166"/>
      <c r="L220" s="166"/>
    </row>
    <row r="221" spans="11:12">
      <c r="K221" s="166"/>
      <c r="L221" s="166"/>
    </row>
    <row r="222" spans="11:12">
      <c r="K222" s="166"/>
      <c r="L222" s="166"/>
    </row>
    <row r="223" spans="11:12">
      <c r="K223" s="166"/>
      <c r="L223" s="166"/>
    </row>
    <row r="224" spans="11:12">
      <c r="K224" s="166"/>
      <c r="L224" s="166"/>
    </row>
    <row r="225" spans="11:12">
      <c r="K225" s="166"/>
      <c r="L225" s="166"/>
    </row>
    <row r="226" spans="11:12">
      <c r="K226" s="166"/>
      <c r="L226" s="166"/>
    </row>
    <row r="227" spans="11:12">
      <c r="K227" s="166"/>
      <c r="L227" s="166"/>
    </row>
    <row r="228" spans="11:12">
      <c r="K228" s="166"/>
      <c r="L228" s="166"/>
    </row>
    <row r="229" spans="11:12">
      <c r="K229" s="166"/>
      <c r="L229" s="166"/>
    </row>
    <row r="230" spans="11:12">
      <c r="K230" s="166"/>
      <c r="L230" s="166"/>
    </row>
    <row r="231" spans="11:12">
      <c r="K231" s="166"/>
      <c r="L231" s="166"/>
    </row>
    <row r="232" spans="11:12">
      <c r="K232" s="166"/>
      <c r="L232" s="166"/>
    </row>
    <row r="233" spans="11:12">
      <c r="K233" s="166"/>
      <c r="L233" s="166"/>
    </row>
    <row r="234" spans="11:12">
      <c r="K234" s="166"/>
      <c r="L234" s="166"/>
    </row>
    <row r="235" spans="11:12">
      <c r="K235" s="166"/>
      <c r="L235" s="166"/>
    </row>
    <row r="236" spans="11:12">
      <c r="K236" s="166"/>
      <c r="L236" s="166"/>
    </row>
    <row r="237" spans="11:12">
      <c r="K237" s="166"/>
      <c r="L237" s="166"/>
    </row>
    <row r="238" spans="11:12">
      <c r="K238" s="166"/>
      <c r="L238" s="166"/>
    </row>
    <row r="239" spans="11:12" ht="48.75" customHeight="1">
      <c r="K239" s="166"/>
      <c r="L239" s="166"/>
    </row>
    <row r="240" spans="11:12" ht="42" customHeight="1">
      <c r="K240" s="166"/>
      <c r="L240" s="166"/>
    </row>
    <row r="241" spans="11:12" ht="25.5" customHeight="1">
      <c r="K241" s="166"/>
      <c r="L241" s="166"/>
    </row>
    <row r="242" spans="11:12">
      <c r="K242" s="166"/>
      <c r="L242" s="166"/>
    </row>
    <row r="243" spans="11:12">
      <c r="K243" s="166"/>
      <c r="L243" s="166"/>
    </row>
    <row r="244" spans="11:12">
      <c r="K244" s="166"/>
      <c r="L244" s="166"/>
    </row>
    <row r="245" spans="11:12">
      <c r="K245" s="166"/>
      <c r="L245" s="166"/>
    </row>
    <row r="246" spans="11:12">
      <c r="K246" s="166"/>
      <c r="L246" s="166"/>
    </row>
    <row r="247" spans="11:12">
      <c r="K247" s="166"/>
      <c r="L247" s="166"/>
    </row>
    <row r="248" spans="11:12">
      <c r="K248" s="166"/>
      <c r="L248" s="166"/>
    </row>
    <row r="249" spans="11:12">
      <c r="K249" s="166"/>
      <c r="L249" s="166"/>
    </row>
    <row r="250" spans="11:12" ht="39" customHeight="1">
      <c r="K250" s="166"/>
      <c r="L250" s="166"/>
    </row>
    <row r="251" spans="11:12" ht="25.5" customHeight="1">
      <c r="K251" s="166"/>
      <c r="L251" s="166"/>
    </row>
    <row r="252" spans="11:12" ht="45" customHeight="1">
      <c r="K252" s="166"/>
      <c r="L252" s="166"/>
    </row>
    <row r="253" spans="11:12" ht="42" customHeight="1">
      <c r="K253" s="166"/>
      <c r="L253" s="166"/>
    </row>
    <row r="254" spans="11:12" ht="23.25" customHeight="1">
      <c r="K254" s="166"/>
      <c r="L254" s="166"/>
    </row>
    <row r="255" spans="11:12">
      <c r="K255" s="166"/>
      <c r="L255" s="166"/>
    </row>
    <row r="256" spans="11:12">
      <c r="K256" s="166"/>
      <c r="L256" s="166"/>
    </row>
    <row r="257" spans="11:12">
      <c r="K257" s="166"/>
      <c r="L257" s="166"/>
    </row>
    <row r="258" spans="11:12">
      <c r="K258" s="166"/>
      <c r="L258" s="166"/>
    </row>
    <row r="259" spans="11:12">
      <c r="K259" s="166"/>
      <c r="L259" s="166"/>
    </row>
    <row r="260" spans="11:12">
      <c r="K260" s="166"/>
      <c r="L260" s="166"/>
    </row>
    <row r="261" spans="11:12">
      <c r="K261" s="166"/>
      <c r="L261" s="166"/>
    </row>
    <row r="262" spans="11:12">
      <c r="K262" s="166"/>
      <c r="L262" s="166"/>
    </row>
    <row r="263" spans="11:12">
      <c r="K263" s="166"/>
      <c r="L263" s="166"/>
    </row>
    <row r="264" spans="11:12">
      <c r="K264" s="166"/>
      <c r="L264" s="166"/>
    </row>
    <row r="265" spans="11:12">
      <c r="K265" s="166"/>
      <c r="L265" s="166"/>
    </row>
    <row r="266" spans="11:12">
      <c r="K266" s="166"/>
      <c r="L266" s="166"/>
    </row>
    <row r="267" spans="11:12">
      <c r="K267" s="166"/>
      <c r="L267" s="166"/>
    </row>
    <row r="268" spans="11:12">
      <c r="K268" s="166"/>
      <c r="L268" s="166"/>
    </row>
    <row r="269" spans="11:12">
      <c r="K269" s="166"/>
      <c r="L269" s="166"/>
    </row>
    <row r="270" spans="11:12">
      <c r="K270" s="166"/>
      <c r="L270" s="166"/>
    </row>
    <row r="271" spans="11:12">
      <c r="K271" s="166"/>
      <c r="L271" s="166"/>
    </row>
    <row r="272" spans="11:12">
      <c r="K272" s="166"/>
      <c r="L272" s="166"/>
    </row>
    <row r="273" spans="11:12">
      <c r="K273" s="166"/>
      <c r="L273" s="166"/>
    </row>
    <row r="274" spans="11:12">
      <c r="K274" s="166"/>
      <c r="L274" s="166"/>
    </row>
    <row r="275" spans="11:12">
      <c r="K275" s="166"/>
      <c r="L275" s="166"/>
    </row>
    <row r="276" spans="11:12">
      <c r="K276" s="166"/>
      <c r="L276" s="166"/>
    </row>
    <row r="277" spans="11:12">
      <c r="K277" s="166"/>
      <c r="L277" s="166"/>
    </row>
    <row r="278" spans="11:12">
      <c r="K278" s="166"/>
      <c r="L278" s="166"/>
    </row>
    <row r="279" spans="11:12" ht="21" customHeight="1">
      <c r="K279" s="166"/>
      <c r="L279" s="166"/>
    </row>
    <row r="280" spans="11:12">
      <c r="K280" s="166"/>
      <c r="L280" s="166"/>
    </row>
    <row r="281" spans="11:12">
      <c r="K281" s="166"/>
      <c r="L281" s="166"/>
    </row>
    <row r="282" spans="11:12">
      <c r="K282" s="166"/>
      <c r="L282" s="166"/>
    </row>
    <row r="283" spans="11:12">
      <c r="K283" s="166"/>
      <c r="L283" s="166"/>
    </row>
    <row r="284" spans="11:12">
      <c r="K284" s="166"/>
      <c r="L284" s="166"/>
    </row>
    <row r="285" spans="11:12">
      <c r="K285" s="166"/>
      <c r="L285" s="166"/>
    </row>
    <row r="286" spans="11:12">
      <c r="K286" s="166"/>
      <c r="L286" s="166"/>
    </row>
    <row r="287" spans="11:12">
      <c r="K287" s="166"/>
      <c r="L287" s="166"/>
    </row>
    <row r="288" spans="11:12">
      <c r="K288" s="166"/>
      <c r="L288" s="166"/>
    </row>
    <row r="289" spans="11:12">
      <c r="K289" s="166"/>
      <c r="L289" s="166"/>
    </row>
    <row r="290" spans="11:12">
      <c r="K290" s="166"/>
      <c r="L290" s="166"/>
    </row>
    <row r="291" spans="11:12">
      <c r="K291" s="166"/>
      <c r="L291" s="166"/>
    </row>
    <row r="292" spans="11:12">
      <c r="K292" s="166"/>
      <c r="L292" s="166"/>
    </row>
    <row r="293" spans="11:12">
      <c r="K293" s="166"/>
      <c r="L293" s="166"/>
    </row>
    <row r="294" spans="11:12">
      <c r="K294" s="166"/>
      <c r="L294" s="166"/>
    </row>
    <row r="295" spans="11:12">
      <c r="K295" s="166"/>
      <c r="L295" s="166"/>
    </row>
    <row r="296" spans="11:12">
      <c r="K296" s="166"/>
      <c r="L296" s="166"/>
    </row>
    <row r="297" spans="11:12">
      <c r="K297" s="166"/>
      <c r="L297" s="166"/>
    </row>
    <row r="298" spans="11:12">
      <c r="K298" s="166"/>
      <c r="L298" s="166"/>
    </row>
    <row r="299" spans="11:12">
      <c r="K299" s="166"/>
      <c r="L299" s="166"/>
    </row>
    <row r="300" spans="11:12">
      <c r="K300" s="166"/>
      <c r="L300" s="166"/>
    </row>
    <row r="301" spans="11:12">
      <c r="K301" s="166"/>
      <c r="L301" s="166"/>
    </row>
    <row r="302" spans="11:12">
      <c r="K302" s="166"/>
      <c r="L302" s="166"/>
    </row>
    <row r="303" spans="11:12">
      <c r="K303" s="166"/>
      <c r="L303" s="166"/>
    </row>
    <row r="304" spans="11:12">
      <c r="K304" s="166"/>
      <c r="L304" s="166"/>
    </row>
    <row r="305" spans="11:12">
      <c r="K305" s="166"/>
      <c r="L305" s="166"/>
    </row>
    <row r="306" spans="11:12">
      <c r="K306" s="166"/>
      <c r="L306" s="166"/>
    </row>
    <row r="307" spans="11:12">
      <c r="K307" s="166"/>
      <c r="L307" s="166"/>
    </row>
    <row r="308" spans="11:12">
      <c r="K308" s="166"/>
      <c r="L308" s="166"/>
    </row>
    <row r="309" spans="11:12">
      <c r="K309" s="166"/>
      <c r="L309" s="166"/>
    </row>
    <row r="310" spans="11:12">
      <c r="K310" s="166"/>
      <c r="L310" s="166"/>
    </row>
    <row r="311" spans="11:12">
      <c r="K311" s="166"/>
      <c r="L311" s="166"/>
    </row>
    <row r="312" spans="11:12">
      <c r="K312" s="166"/>
      <c r="L312" s="166"/>
    </row>
    <row r="313" spans="11:12">
      <c r="K313" s="166"/>
      <c r="L313" s="166"/>
    </row>
    <row r="314" spans="11:12">
      <c r="K314" s="166"/>
      <c r="L314" s="166"/>
    </row>
    <row r="315" spans="11:12">
      <c r="K315" s="166"/>
      <c r="L315" s="166"/>
    </row>
    <row r="316" spans="11:12">
      <c r="K316" s="166"/>
      <c r="L316" s="166"/>
    </row>
    <row r="317" spans="11:12">
      <c r="K317" s="166"/>
      <c r="L317" s="166"/>
    </row>
    <row r="318" spans="11:12">
      <c r="K318" s="166"/>
      <c r="L318" s="166"/>
    </row>
    <row r="319" spans="11:12">
      <c r="K319" s="166"/>
      <c r="L319" s="166"/>
    </row>
    <row r="320" spans="11:12">
      <c r="K320" s="166"/>
      <c r="L320" s="166"/>
    </row>
    <row r="321" spans="11:12">
      <c r="K321" s="166"/>
      <c r="L321" s="166"/>
    </row>
    <row r="322" spans="11:12">
      <c r="K322" s="166"/>
      <c r="L322" s="166"/>
    </row>
    <row r="323" spans="11:12">
      <c r="K323" s="166"/>
      <c r="L323" s="166"/>
    </row>
    <row r="324" spans="11:12">
      <c r="K324" s="166"/>
      <c r="L324" s="166"/>
    </row>
    <row r="325" spans="11:12">
      <c r="K325" s="166"/>
      <c r="L325" s="166"/>
    </row>
    <row r="326" spans="11:12">
      <c r="K326" s="166"/>
      <c r="L326" s="166"/>
    </row>
    <row r="327" spans="11:12">
      <c r="K327" s="166"/>
      <c r="L327" s="166"/>
    </row>
    <row r="328" spans="11:12">
      <c r="K328" s="166"/>
      <c r="L328" s="166"/>
    </row>
    <row r="329" spans="11:12">
      <c r="K329" s="166"/>
      <c r="L329" s="166"/>
    </row>
    <row r="330" spans="11:12">
      <c r="K330" s="166"/>
      <c r="L330" s="166"/>
    </row>
    <row r="331" spans="11:12">
      <c r="K331" s="166"/>
      <c r="L331" s="166"/>
    </row>
    <row r="332" spans="11:12">
      <c r="K332" s="166"/>
      <c r="L332" s="166"/>
    </row>
    <row r="333" spans="11:12">
      <c r="K333" s="166"/>
      <c r="L333" s="166"/>
    </row>
    <row r="334" spans="11:12">
      <c r="K334" s="166"/>
      <c r="L334" s="166"/>
    </row>
    <row r="335" spans="11:12">
      <c r="K335" s="166"/>
      <c r="L335" s="166"/>
    </row>
    <row r="336" spans="11:12">
      <c r="K336" s="166"/>
      <c r="L336" s="166"/>
    </row>
    <row r="337" spans="11:12">
      <c r="K337" s="166"/>
      <c r="L337" s="166"/>
    </row>
    <row r="338" spans="11:12">
      <c r="K338" s="166"/>
      <c r="L338" s="166"/>
    </row>
    <row r="339" spans="11:12">
      <c r="K339" s="166"/>
      <c r="L339" s="166"/>
    </row>
    <row r="340" spans="11:12">
      <c r="K340" s="166"/>
      <c r="L340" s="166"/>
    </row>
    <row r="341" spans="11:12">
      <c r="K341" s="166"/>
      <c r="L341" s="166"/>
    </row>
    <row r="342" spans="11:12">
      <c r="K342" s="166"/>
      <c r="L342" s="166"/>
    </row>
    <row r="343" spans="11:12">
      <c r="K343" s="166"/>
      <c r="L343" s="166"/>
    </row>
    <row r="344" spans="11:12">
      <c r="K344" s="166"/>
      <c r="L344" s="166"/>
    </row>
    <row r="345" spans="11:12">
      <c r="K345" s="166"/>
      <c r="L345" s="166"/>
    </row>
    <row r="346" spans="11:12">
      <c r="K346" s="166"/>
      <c r="L346" s="166"/>
    </row>
    <row r="347" spans="11:12">
      <c r="K347" s="166"/>
      <c r="L347" s="166"/>
    </row>
    <row r="348" spans="11:12">
      <c r="K348" s="166"/>
      <c r="L348" s="166"/>
    </row>
    <row r="349" spans="11:12">
      <c r="K349" s="166"/>
      <c r="L349" s="166"/>
    </row>
    <row r="350" spans="11:12">
      <c r="K350" s="166"/>
      <c r="L350" s="166"/>
    </row>
    <row r="351" spans="11:12">
      <c r="K351" s="166"/>
      <c r="L351" s="166"/>
    </row>
    <row r="352" spans="11:12">
      <c r="K352" s="166"/>
      <c r="L352" s="166"/>
    </row>
    <row r="353" spans="11:13">
      <c r="K353" s="166"/>
      <c r="L353" s="166"/>
    </row>
    <row r="354" spans="11:13">
      <c r="K354" s="166"/>
      <c r="L354" s="166"/>
    </row>
    <row r="355" spans="11:13">
      <c r="K355" s="166"/>
      <c r="L355" s="166"/>
    </row>
    <row r="356" spans="11:13">
      <c r="K356" s="166"/>
      <c r="L356" s="166"/>
    </row>
    <row r="357" spans="11:13">
      <c r="K357" s="166"/>
      <c r="L357" s="166"/>
    </row>
    <row r="358" spans="11:13">
      <c r="K358" s="166"/>
      <c r="L358" s="166"/>
    </row>
    <row r="359" spans="11:13">
      <c r="K359" s="166"/>
      <c r="L359" s="166"/>
    </row>
    <row r="360" spans="11:13">
      <c r="K360" s="166"/>
      <c r="L360" s="166"/>
    </row>
    <row r="361" spans="11:13">
      <c r="K361" s="166"/>
      <c r="L361" s="166"/>
    </row>
    <row r="362" spans="11:13">
      <c r="K362" s="166"/>
      <c r="L362" s="166"/>
    </row>
    <row r="363" spans="11:13">
      <c r="K363" s="166"/>
      <c r="L363" s="166"/>
    </row>
    <row r="364" spans="11:13">
      <c r="K364" s="166"/>
      <c r="L364" s="166"/>
    </row>
    <row r="365" spans="11:13">
      <c r="K365" s="166"/>
      <c r="L365" s="166"/>
    </row>
    <row r="366" spans="11:13">
      <c r="K366" s="166"/>
      <c r="L366" s="166"/>
      <c r="M366" s="206"/>
    </row>
    <row r="367" spans="11:13">
      <c r="K367" s="166"/>
      <c r="L367" s="166"/>
    </row>
    <row r="368" spans="11:13">
      <c r="K368" s="166"/>
      <c r="L368" s="166"/>
    </row>
    <row r="369" spans="11:12" ht="24" customHeight="1">
      <c r="K369" s="166"/>
      <c r="L369" s="166"/>
    </row>
    <row r="370" spans="11:12">
      <c r="K370" s="166"/>
      <c r="L370" s="166"/>
    </row>
    <row r="371" spans="11:12">
      <c r="K371" s="166"/>
      <c r="L371" s="166"/>
    </row>
    <row r="372" spans="11:12">
      <c r="K372" s="166"/>
      <c r="L372" s="166"/>
    </row>
    <row r="373" spans="11:12">
      <c r="K373" s="166"/>
      <c r="L373" s="166"/>
    </row>
    <row r="374" spans="11:12" ht="24" customHeight="1">
      <c r="K374" s="166"/>
      <c r="L374" s="183"/>
    </row>
    <row r="375" spans="11:12">
      <c r="K375" s="166"/>
      <c r="L375" s="184"/>
    </row>
    <row r="376" spans="11:12">
      <c r="K376" s="166"/>
      <c r="L376" s="184"/>
    </row>
    <row r="377" spans="11:12">
      <c r="K377" s="166"/>
      <c r="L377" s="184"/>
    </row>
    <row r="378" spans="11:12">
      <c r="K378" s="166"/>
      <c r="L378" s="184"/>
    </row>
    <row r="379" spans="11:12">
      <c r="K379" s="166"/>
      <c r="L379" s="184"/>
    </row>
    <row r="380" spans="11:12">
      <c r="K380" s="166"/>
      <c r="L380" s="184"/>
    </row>
    <row r="381" spans="11:12" ht="24" customHeight="1">
      <c r="K381" s="166"/>
      <c r="L381" s="184"/>
    </row>
    <row r="382" spans="11:12">
      <c r="K382" s="166"/>
      <c r="L382" s="184"/>
    </row>
    <row r="383" spans="11:12">
      <c r="K383" s="166"/>
      <c r="L383" s="184"/>
    </row>
    <row r="384" spans="11:12">
      <c r="K384" s="166"/>
      <c r="L384" s="184"/>
    </row>
    <row r="385" spans="11:12">
      <c r="K385" s="166"/>
      <c r="L385" s="184"/>
    </row>
    <row r="386" spans="11:12">
      <c r="K386" s="166"/>
      <c r="L386" s="184"/>
    </row>
    <row r="387" spans="11:12">
      <c r="K387" s="166"/>
      <c r="L387" s="184"/>
    </row>
    <row r="388" spans="11:12">
      <c r="K388" s="166"/>
      <c r="L388" s="184"/>
    </row>
    <row r="389" spans="11:12">
      <c r="K389" s="166"/>
      <c r="L389" s="184"/>
    </row>
    <row r="390" spans="11:12">
      <c r="K390" s="166"/>
      <c r="L390" s="184"/>
    </row>
    <row r="391" spans="11:12">
      <c r="K391" s="166"/>
      <c r="L391" s="184"/>
    </row>
    <row r="392" spans="11:12">
      <c r="K392" s="166"/>
      <c r="L392" s="184"/>
    </row>
    <row r="393" spans="11:12">
      <c r="K393" s="166"/>
      <c r="L393" s="184"/>
    </row>
    <row r="394" spans="11:12">
      <c r="K394" s="166"/>
      <c r="L394" s="184"/>
    </row>
    <row r="395" spans="11:12">
      <c r="K395" s="166"/>
      <c r="L395" s="184"/>
    </row>
    <row r="396" spans="11:12" ht="24" customHeight="1">
      <c r="K396" s="166"/>
      <c r="L396" s="184"/>
    </row>
    <row r="397" spans="11:12">
      <c r="K397" s="166"/>
      <c r="L397" s="184"/>
    </row>
    <row r="398" spans="11:12">
      <c r="K398" s="166"/>
      <c r="L398" s="184"/>
    </row>
    <row r="399" spans="11:12">
      <c r="K399" s="166"/>
      <c r="L399" s="184"/>
    </row>
    <row r="400" spans="11:12">
      <c r="K400" s="166"/>
      <c r="L400" s="184"/>
    </row>
    <row r="401" spans="11:12">
      <c r="K401" s="166"/>
      <c r="L401" s="184"/>
    </row>
    <row r="402" spans="11:12">
      <c r="K402" s="166"/>
      <c r="L402" s="184"/>
    </row>
    <row r="403" spans="11:12">
      <c r="K403" s="166"/>
      <c r="L403" s="184"/>
    </row>
    <row r="404" spans="11:12">
      <c r="K404" s="166"/>
      <c r="L404" s="184"/>
    </row>
    <row r="405" spans="11:12">
      <c r="K405" s="166"/>
      <c r="L405" s="184"/>
    </row>
    <row r="406" spans="11:12">
      <c r="K406" s="166"/>
      <c r="L406" s="184"/>
    </row>
    <row r="407" spans="11:12">
      <c r="K407" s="166"/>
      <c r="L407" s="184"/>
    </row>
    <row r="408" spans="11:12">
      <c r="K408" s="166"/>
      <c r="L408" s="184"/>
    </row>
    <row r="409" spans="11:12">
      <c r="K409" s="166"/>
      <c r="L409" s="184"/>
    </row>
    <row r="410" spans="11:12">
      <c r="K410" s="166"/>
      <c r="L410" s="184"/>
    </row>
    <row r="411" spans="11:12">
      <c r="K411" s="166"/>
      <c r="L411" s="184"/>
    </row>
    <row r="412" spans="11:12">
      <c r="K412" s="166"/>
      <c r="L412" s="184"/>
    </row>
    <row r="413" spans="11:12">
      <c r="K413" s="166"/>
      <c r="L413" s="184"/>
    </row>
    <row r="414" spans="11:12">
      <c r="K414" s="166"/>
      <c r="L414" s="184"/>
    </row>
    <row r="415" spans="11:12">
      <c r="K415" s="166"/>
      <c r="L415" s="184"/>
    </row>
    <row r="416" spans="11:12">
      <c r="K416" s="166"/>
      <c r="L416" s="184"/>
    </row>
    <row r="417" spans="11:13">
      <c r="K417" s="166"/>
      <c r="L417" s="184"/>
    </row>
    <row r="418" spans="11:13">
      <c r="K418" s="166"/>
      <c r="L418" s="184"/>
      <c r="M418" s="206"/>
    </row>
    <row r="419" spans="11:13">
      <c r="K419" s="166"/>
      <c r="L419" s="184"/>
    </row>
    <row r="420" spans="11:13">
      <c r="K420" s="166"/>
      <c r="L420" s="184"/>
    </row>
    <row r="421" spans="11:13">
      <c r="K421" s="166"/>
      <c r="L421" s="184"/>
    </row>
    <row r="422" spans="11:13">
      <c r="K422" s="166"/>
      <c r="L422" s="184"/>
      <c r="M422" s="206"/>
    </row>
    <row r="423" spans="11:13">
      <c r="K423" s="166"/>
      <c r="L423" s="184"/>
    </row>
    <row r="424" spans="11:13">
      <c r="K424" s="166"/>
      <c r="L424" s="184"/>
    </row>
    <row r="425" spans="11:13">
      <c r="K425" s="166"/>
      <c r="L425" s="184"/>
    </row>
    <row r="426" spans="11:13">
      <c r="K426" s="166"/>
      <c r="L426" s="184"/>
    </row>
    <row r="427" spans="11:13">
      <c r="K427" s="166"/>
      <c r="L427" s="184"/>
      <c r="M427" s="206"/>
    </row>
    <row r="428" spans="11:13">
      <c r="K428" s="166"/>
      <c r="L428" s="184"/>
      <c r="M428" s="206"/>
    </row>
    <row r="429" spans="11:13">
      <c r="K429" s="166"/>
      <c r="L429" s="184"/>
    </row>
    <row r="430" spans="11:13" ht="47.1" customHeight="1">
      <c r="K430" s="166"/>
      <c r="L430" s="184"/>
    </row>
    <row r="431" spans="11:13">
      <c r="K431" s="166"/>
      <c r="L431" s="457"/>
      <c r="M431" s="206"/>
    </row>
    <row r="432" spans="11:13">
      <c r="K432" s="166"/>
      <c r="L432" s="184"/>
    </row>
    <row r="433" spans="11:13">
      <c r="K433" s="166"/>
      <c r="L433" s="184"/>
    </row>
    <row r="434" spans="11:13">
      <c r="K434" s="166"/>
      <c r="L434" s="184"/>
    </row>
    <row r="435" spans="11:13">
      <c r="K435" s="166"/>
      <c r="L435" s="184"/>
    </row>
    <row r="436" spans="11:13">
      <c r="K436" s="166"/>
      <c r="L436" s="457"/>
      <c r="M436" s="206"/>
    </row>
    <row r="437" spans="11:13">
      <c r="K437" s="166"/>
      <c r="L437" s="457"/>
    </row>
    <row r="438" spans="11:13">
      <c r="K438" s="166"/>
      <c r="L438" s="184"/>
    </row>
    <row r="439" spans="11:13">
      <c r="K439" s="166"/>
      <c r="L439" s="184"/>
    </row>
    <row r="440" spans="11:13">
      <c r="K440" s="166"/>
      <c r="L440" s="184"/>
    </row>
    <row r="441" spans="11:13">
      <c r="K441" s="166"/>
      <c r="L441" s="184"/>
      <c r="M441" s="206"/>
    </row>
    <row r="442" spans="11:13">
      <c r="K442" s="166"/>
      <c r="L442" s="184"/>
    </row>
    <row r="443" spans="11:13">
      <c r="K443" s="166"/>
      <c r="L443" s="184"/>
    </row>
    <row r="444" spans="11:13">
      <c r="K444" s="166"/>
      <c r="L444" s="184"/>
    </row>
    <row r="445" spans="11:13">
      <c r="K445" s="166"/>
      <c r="L445" s="184"/>
      <c r="M445" s="207"/>
    </row>
    <row r="446" spans="11:13">
      <c r="K446" s="166"/>
      <c r="L446" s="184"/>
      <c r="M446" s="207"/>
    </row>
    <row r="447" spans="11:13">
      <c r="K447" s="166"/>
      <c r="L447" s="184"/>
    </row>
    <row r="448" spans="11:13" ht="47.1" customHeight="1">
      <c r="K448" s="166"/>
      <c r="L448" s="184"/>
    </row>
    <row r="449" spans="11:13">
      <c r="K449" s="166"/>
      <c r="L449" s="457"/>
      <c r="M449" s="206"/>
    </row>
    <row r="450" spans="11:13">
      <c r="K450" s="166"/>
      <c r="L450" s="457"/>
    </row>
    <row r="451" spans="11:13">
      <c r="K451" s="166"/>
      <c r="L451" s="457"/>
    </row>
    <row r="452" spans="11:13">
      <c r="K452" s="166"/>
      <c r="L452" s="184"/>
    </row>
    <row r="453" spans="11:13">
      <c r="K453" s="166"/>
      <c r="L453" s="184"/>
    </row>
    <row r="454" spans="11:13">
      <c r="K454" s="166"/>
      <c r="L454" s="184"/>
    </row>
    <row r="455" spans="11:13">
      <c r="K455" s="166"/>
      <c r="L455" s="184"/>
    </row>
    <row r="456" spans="11:13">
      <c r="K456" s="166"/>
      <c r="L456" s="184"/>
    </row>
    <row r="457" spans="11:13">
      <c r="K457" s="166"/>
      <c r="L457" s="184"/>
    </row>
    <row r="458" spans="11:13">
      <c r="K458" s="166"/>
      <c r="L458" s="184"/>
    </row>
    <row r="459" spans="11:13">
      <c r="K459" s="166"/>
      <c r="L459" s="184"/>
    </row>
    <row r="460" spans="11:13" ht="47.1" customHeight="1">
      <c r="K460" s="166"/>
      <c r="L460" s="184"/>
    </row>
    <row r="461" spans="11:13">
      <c r="K461" s="166"/>
      <c r="L461" s="38"/>
      <c r="M461" s="206"/>
    </row>
    <row r="462" spans="11:13">
      <c r="K462" s="166"/>
      <c r="L462" s="457"/>
    </row>
    <row r="463" spans="11:13">
      <c r="K463" s="166"/>
      <c r="L463" s="457"/>
    </row>
    <row r="464" spans="11:13">
      <c r="K464" s="166"/>
      <c r="L464" s="184"/>
    </row>
    <row r="465" spans="11:13">
      <c r="K465" s="166"/>
      <c r="L465" s="184"/>
    </row>
    <row r="466" spans="11:13">
      <c r="K466" s="166"/>
      <c r="L466" s="184"/>
    </row>
    <row r="467" spans="11:13">
      <c r="K467" s="166"/>
      <c r="L467" s="184"/>
    </row>
    <row r="468" spans="11:13">
      <c r="K468" s="166"/>
      <c r="L468" s="184"/>
    </row>
    <row r="469" spans="11:13">
      <c r="K469" s="166"/>
      <c r="L469" s="184"/>
    </row>
    <row r="470" spans="11:13">
      <c r="K470" s="166"/>
      <c r="L470" s="184"/>
    </row>
    <row r="471" spans="11:13">
      <c r="K471" s="166"/>
      <c r="L471" s="184"/>
    </row>
    <row r="472" spans="11:13">
      <c r="K472" s="166"/>
      <c r="L472" s="184"/>
    </row>
    <row r="473" spans="11:13">
      <c r="K473" s="166"/>
      <c r="L473" s="184"/>
    </row>
    <row r="474" spans="11:13" ht="24" customHeight="1">
      <c r="K474" s="166"/>
      <c r="L474" s="184"/>
    </row>
    <row r="475" spans="11:13">
      <c r="K475" s="166"/>
      <c r="L475" s="457"/>
      <c r="M475" s="206"/>
    </row>
    <row r="476" spans="11:13">
      <c r="K476" s="166"/>
      <c r="L476" s="457"/>
    </row>
    <row r="477" spans="11:13">
      <c r="K477" s="166"/>
      <c r="L477" s="457"/>
      <c r="M477" s="206"/>
    </row>
    <row r="478" spans="11:13">
      <c r="L478" s="1036"/>
    </row>
    <row r="479" spans="11:13">
      <c r="L479" s="1036"/>
    </row>
    <row r="480" spans="11:13">
      <c r="L480" s="458"/>
    </row>
    <row r="481" spans="12:12">
      <c r="L481" s="169"/>
    </row>
    <row r="482" spans="12:12">
      <c r="L482" s="169"/>
    </row>
    <row r="483" spans="12:12">
      <c r="L483" s="169"/>
    </row>
    <row r="484" spans="12:12">
      <c r="L484" s="169"/>
    </row>
  </sheetData>
  <mergeCells count="69">
    <mergeCell ref="B28:C28"/>
    <mergeCell ref="B29:C29"/>
    <mergeCell ref="G63:J63"/>
    <mergeCell ref="K63:K64"/>
    <mergeCell ref="G64:J64"/>
    <mergeCell ref="B54:C54"/>
    <mergeCell ref="B55:C55"/>
    <mergeCell ref="B56:C56"/>
    <mergeCell ref="B57:C57"/>
    <mergeCell ref="B52:C52"/>
    <mergeCell ref="B53:C53"/>
    <mergeCell ref="B48:C48"/>
    <mergeCell ref="B49:C49"/>
    <mergeCell ref="B50:C50"/>
    <mergeCell ref="B51:C51"/>
    <mergeCell ref="B42:C42"/>
    <mergeCell ref="L478:L479"/>
    <mergeCell ref="B62:C62"/>
    <mergeCell ref="A63:A64"/>
    <mergeCell ref="B63:F64"/>
    <mergeCell ref="B58:C58"/>
    <mergeCell ref="B59:C59"/>
    <mergeCell ref="B60:C60"/>
    <mergeCell ref="B61:C61"/>
    <mergeCell ref="B43:C43"/>
    <mergeCell ref="B44:C44"/>
    <mergeCell ref="B45:C45"/>
    <mergeCell ref="B46:C46"/>
    <mergeCell ref="B47:C47"/>
    <mergeCell ref="B41:C41"/>
    <mergeCell ref="B23:C23"/>
    <mergeCell ref="B24:C24"/>
    <mergeCell ref="B31:C31"/>
    <mergeCell ref="B33:C33"/>
    <mergeCell ref="B34:C34"/>
    <mergeCell ref="B35:C35"/>
    <mergeCell ref="B25:C25"/>
    <mergeCell ref="B30:C30"/>
    <mergeCell ref="B36:C36"/>
    <mergeCell ref="B37:C37"/>
    <mergeCell ref="B38:C38"/>
    <mergeCell ref="B39:C39"/>
    <mergeCell ref="B40:C40"/>
    <mergeCell ref="B26:C26"/>
    <mergeCell ref="B27:C27"/>
    <mergeCell ref="B11:C11"/>
    <mergeCell ref="B12:C12"/>
    <mergeCell ref="B15:C15"/>
    <mergeCell ref="B21:C21"/>
    <mergeCell ref="B16:C16"/>
    <mergeCell ref="B17:C17"/>
    <mergeCell ref="B13:C13"/>
    <mergeCell ref="B14:C14"/>
    <mergeCell ref="B32:C32"/>
    <mergeCell ref="B10:C10"/>
    <mergeCell ref="A1:J1"/>
    <mergeCell ref="A2:K2"/>
    <mergeCell ref="A8:A9"/>
    <mergeCell ref="B8:C9"/>
    <mergeCell ref="D8:D9"/>
    <mergeCell ref="E8:E9"/>
    <mergeCell ref="F8:G8"/>
    <mergeCell ref="H8:I8"/>
    <mergeCell ref="J8:J9"/>
    <mergeCell ref="K8:K9"/>
    <mergeCell ref="B22:C22"/>
    <mergeCell ref="B20:C20"/>
    <mergeCell ref="B18:C18"/>
    <mergeCell ref="B19:C19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87" fitToHeight="0" orientation="landscape" r:id="rId1"/>
  <headerFooter>
    <oddFooter>&amp;C&amp;"TH SarabunPSK,Regular"&amp;14&amp;A</oddFooter>
  </headerFooter>
  <rowBreaks count="1" manualBreakCount="1">
    <brk id="56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4"/>
  <sheetViews>
    <sheetView view="pageBreakPreview" topLeftCell="A127" zoomScale="80" zoomScaleNormal="100" zoomScaleSheetLayoutView="80" workbookViewId="0">
      <selection activeCell="N172" sqref="N172"/>
    </sheetView>
  </sheetViews>
  <sheetFormatPr defaultColWidth="9" defaultRowHeight="21"/>
  <cols>
    <col min="1" max="1" width="7.375" style="172" customWidth="1"/>
    <col min="2" max="2" width="5.625" style="172" customWidth="1"/>
    <col min="3" max="3" width="34.25" style="172" customWidth="1"/>
    <col min="4" max="4" width="10" style="172" customWidth="1"/>
    <col min="5" max="5" width="7.625" style="172" customWidth="1"/>
    <col min="6" max="6" width="12.75" style="172" customWidth="1"/>
    <col min="7" max="7" width="16" style="172" customWidth="1"/>
    <col min="8" max="8" width="12.875" style="172" customWidth="1"/>
    <col min="9" max="9" width="14" style="172" customWidth="1"/>
    <col min="10" max="10" width="15.125" style="172" bestFit="1" customWidth="1"/>
    <col min="11" max="11" width="12.625" style="172" customWidth="1"/>
    <col min="12" max="12" width="1.875" style="172" customWidth="1"/>
    <col min="13" max="13" width="19.125" style="203" customWidth="1"/>
    <col min="14" max="14" width="12.125" style="203" bestFit="1" customWidth="1"/>
    <col min="15" max="15" width="12.25" style="491" bestFit="1" customWidth="1"/>
    <col min="16" max="16" width="13.875" style="491" bestFit="1" customWidth="1"/>
    <col min="17" max="17" width="12.25" style="172" bestFit="1" customWidth="1"/>
    <col min="18" max="16384" width="9" style="172"/>
  </cols>
  <sheetData>
    <row r="1" spans="1:17">
      <c r="A1" s="929"/>
      <c r="B1" s="929"/>
      <c r="C1" s="929"/>
      <c r="D1" s="929"/>
      <c r="E1" s="929"/>
      <c r="F1" s="929"/>
      <c r="G1" s="929"/>
      <c r="H1" s="929"/>
      <c r="I1" s="929"/>
      <c r="J1" s="929"/>
      <c r="K1" s="34" t="s">
        <v>31</v>
      </c>
    </row>
    <row r="2" spans="1:17">
      <c r="A2" s="929" t="s">
        <v>35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</row>
    <row r="3" spans="1:17">
      <c r="A3" s="172" t="s">
        <v>50</v>
      </c>
      <c r="B3" s="172" t="str">
        <f>ปร.6_สรุปราคากลางงานก่อสร้าง!C3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  <c r="M3" s="206"/>
      <c r="O3" s="163"/>
    </row>
    <row r="4" spans="1:17">
      <c r="A4" s="167" t="s">
        <v>113</v>
      </c>
      <c r="C4" s="172" t="str">
        <f>ปร.6_สรุปราคากลางงานก่อสร้าง!C5</f>
        <v>โรงงานผลิตยารังสิต องค์การเภสัชกรรม (ธัญบุรี)</v>
      </c>
      <c r="H4" s="680" t="s">
        <v>46</v>
      </c>
      <c r="I4" s="29" t="str">
        <f>ปร.6_สรุปราคากลางงานก่อสร้าง!C7</f>
        <v>01-21-AT00-001</v>
      </c>
      <c r="J4" s="167"/>
    </row>
    <row r="5" spans="1:17">
      <c r="A5" s="172" t="s">
        <v>383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M5" s="206"/>
      <c r="O5" s="163"/>
    </row>
    <row r="6" spans="1:17">
      <c r="A6" s="175" t="s">
        <v>384</v>
      </c>
      <c r="B6" s="175"/>
      <c r="C6" s="175"/>
      <c r="D6" s="175"/>
      <c r="E6" s="175"/>
      <c r="F6" s="175"/>
      <c r="G6" s="175"/>
      <c r="H6" s="175"/>
      <c r="I6" s="166"/>
      <c r="J6" s="166"/>
      <c r="K6" s="166"/>
      <c r="M6" s="206"/>
    </row>
    <row r="7" spans="1:17" ht="21.75" thickBot="1">
      <c r="A7" s="175" t="s">
        <v>782</v>
      </c>
      <c r="B7" s="166"/>
      <c r="C7" s="166"/>
      <c r="D7" s="14"/>
      <c r="E7" s="675" t="s">
        <v>54</v>
      </c>
      <c r="F7" s="674">
        <f>ปร.6_สรุปราคากลางงานก่อสร้าง!B9</f>
        <v>20</v>
      </c>
      <c r="G7" s="674" t="s">
        <v>98</v>
      </c>
      <c r="H7" s="682" t="str">
        <f>ปร.6_สรุปราคากลางงานก่อสร้าง!D9</f>
        <v>มกราคม</v>
      </c>
      <c r="I7" s="680" t="s">
        <v>55</v>
      </c>
      <c r="J7" s="681">
        <f>ปร.6_สรุปราคากลางงานก่อสร้าง!F9</f>
        <v>2565</v>
      </c>
      <c r="K7" s="166"/>
      <c r="M7" s="206"/>
      <c r="O7" s="163"/>
      <c r="Q7" s="37"/>
    </row>
    <row r="8" spans="1:17">
      <c r="A8" s="934" t="s">
        <v>5</v>
      </c>
      <c r="B8" s="930" t="s">
        <v>0</v>
      </c>
      <c r="C8" s="936"/>
      <c r="D8" s="938" t="s">
        <v>1</v>
      </c>
      <c r="E8" s="938" t="s">
        <v>2</v>
      </c>
      <c r="F8" s="940" t="s">
        <v>6</v>
      </c>
      <c r="G8" s="941"/>
      <c r="H8" s="940" t="s">
        <v>7</v>
      </c>
      <c r="I8" s="941"/>
      <c r="J8" s="930" t="s">
        <v>8</v>
      </c>
      <c r="K8" s="932" t="s">
        <v>4</v>
      </c>
      <c r="L8" s="166"/>
      <c r="M8" s="206"/>
      <c r="O8" s="163"/>
      <c r="Q8" s="37"/>
    </row>
    <row r="9" spans="1:17" ht="21.75" thickBot="1">
      <c r="A9" s="935"/>
      <c r="B9" s="931"/>
      <c r="C9" s="937"/>
      <c r="D9" s="939"/>
      <c r="E9" s="939"/>
      <c r="F9" s="734" t="s">
        <v>9</v>
      </c>
      <c r="G9" s="762" t="s">
        <v>3</v>
      </c>
      <c r="H9" s="734" t="s">
        <v>9</v>
      </c>
      <c r="I9" s="762" t="s">
        <v>3</v>
      </c>
      <c r="J9" s="931"/>
      <c r="K9" s="933"/>
      <c r="L9" s="166"/>
      <c r="M9" s="206"/>
      <c r="Q9" s="37"/>
    </row>
    <row r="10" spans="1:17" ht="24.75" customHeight="1">
      <c r="A10" s="278">
        <v>1</v>
      </c>
      <c r="B10" s="1061" t="s">
        <v>115</v>
      </c>
      <c r="C10" s="1062"/>
      <c r="D10" s="279"/>
      <c r="E10" s="280"/>
      <c r="F10" s="763"/>
      <c r="G10" s="484"/>
      <c r="H10" s="282"/>
      <c r="I10" s="484"/>
      <c r="J10" s="283"/>
      <c r="K10" s="284"/>
      <c r="L10" s="39"/>
      <c r="M10" s="206"/>
      <c r="O10" s="163"/>
      <c r="Q10" s="37"/>
    </row>
    <row r="11" spans="1:17">
      <c r="A11" s="278">
        <v>1.1000000000000001</v>
      </c>
      <c r="B11" s="1063" t="s">
        <v>349</v>
      </c>
      <c r="C11" s="1064"/>
      <c r="D11" s="446"/>
      <c r="E11" s="280"/>
      <c r="F11" s="447"/>
      <c r="G11" s="484"/>
      <c r="H11" s="447"/>
      <c r="I11" s="484"/>
      <c r="J11" s="448"/>
      <c r="K11" s="449"/>
      <c r="L11" s="39"/>
      <c r="M11" s="206"/>
      <c r="O11" s="163"/>
    </row>
    <row r="12" spans="1:17">
      <c r="A12" s="112"/>
      <c r="B12" s="1052" t="s">
        <v>350</v>
      </c>
      <c r="C12" s="1053"/>
      <c r="D12" s="446"/>
      <c r="E12" s="280"/>
      <c r="F12" s="447"/>
      <c r="G12" s="484"/>
      <c r="H12" s="447"/>
      <c r="I12" s="484"/>
      <c r="J12" s="448"/>
      <c r="K12" s="449"/>
      <c r="L12" s="39"/>
      <c r="M12" s="206"/>
    </row>
    <row r="13" spans="1:17">
      <c r="A13" s="112"/>
      <c r="B13" s="1010" t="s">
        <v>233</v>
      </c>
      <c r="C13" s="1011"/>
      <c r="D13" s="446">
        <v>150</v>
      </c>
      <c r="E13" s="280" t="s">
        <v>41</v>
      </c>
      <c r="F13" s="447">
        <v>28</v>
      </c>
      <c r="G13" s="484">
        <v>4200</v>
      </c>
      <c r="H13" s="447">
        <v>30</v>
      </c>
      <c r="I13" s="484">
        <v>4500</v>
      </c>
      <c r="J13" s="448">
        <v>8700</v>
      </c>
      <c r="K13" s="449"/>
      <c r="L13" s="39"/>
      <c r="M13" s="206"/>
      <c r="Q13" s="37"/>
    </row>
    <row r="14" spans="1:17">
      <c r="A14" s="112"/>
      <c r="B14" s="1010" t="s">
        <v>260</v>
      </c>
      <c r="C14" s="1011"/>
      <c r="D14" s="446">
        <v>710</v>
      </c>
      <c r="E14" s="280" t="s">
        <v>41</v>
      </c>
      <c r="F14" s="447">
        <v>46</v>
      </c>
      <c r="G14" s="484">
        <v>32660</v>
      </c>
      <c r="H14" s="447">
        <v>30</v>
      </c>
      <c r="I14" s="484">
        <v>21300</v>
      </c>
      <c r="J14" s="448">
        <v>53960</v>
      </c>
      <c r="K14" s="449"/>
      <c r="L14" s="39"/>
      <c r="M14" s="206"/>
    </row>
    <row r="15" spans="1:17">
      <c r="A15" s="112"/>
      <c r="B15" s="1010" t="s">
        <v>217</v>
      </c>
      <c r="C15" s="1011"/>
      <c r="D15" s="446">
        <v>195</v>
      </c>
      <c r="E15" s="280" t="s">
        <v>41</v>
      </c>
      <c r="F15" s="447">
        <v>76</v>
      </c>
      <c r="G15" s="484">
        <v>14820</v>
      </c>
      <c r="H15" s="447">
        <v>30</v>
      </c>
      <c r="I15" s="484">
        <v>5850</v>
      </c>
      <c r="J15" s="448">
        <v>20670</v>
      </c>
      <c r="K15" s="449"/>
      <c r="L15" s="39"/>
      <c r="M15" s="206"/>
    </row>
    <row r="16" spans="1:17">
      <c r="A16" s="112"/>
      <c r="B16" s="1010" t="s">
        <v>218</v>
      </c>
      <c r="C16" s="1011"/>
      <c r="D16" s="446">
        <v>89</v>
      </c>
      <c r="E16" s="280" t="s">
        <v>41</v>
      </c>
      <c r="F16" s="447">
        <v>452</v>
      </c>
      <c r="G16" s="484">
        <v>40228</v>
      </c>
      <c r="H16" s="447">
        <v>30</v>
      </c>
      <c r="I16" s="484">
        <v>2670</v>
      </c>
      <c r="J16" s="448">
        <v>42898</v>
      </c>
      <c r="K16" s="449"/>
      <c r="L16" s="39"/>
      <c r="M16" s="206"/>
    </row>
    <row r="17" spans="1:34">
      <c r="A17" s="112"/>
      <c r="B17" s="1010" t="s">
        <v>219</v>
      </c>
      <c r="C17" s="1011"/>
      <c r="D17" s="446">
        <v>43</v>
      </c>
      <c r="E17" s="280" t="s">
        <v>41</v>
      </c>
      <c r="F17" s="447">
        <v>720</v>
      </c>
      <c r="G17" s="484">
        <v>30960</v>
      </c>
      <c r="H17" s="447">
        <v>50</v>
      </c>
      <c r="I17" s="484">
        <v>2150</v>
      </c>
      <c r="J17" s="448">
        <v>33110</v>
      </c>
      <c r="K17" s="449"/>
      <c r="L17" s="39"/>
      <c r="M17" s="206"/>
    </row>
    <row r="18" spans="1:34">
      <c r="A18" s="112"/>
      <c r="B18" s="1010" t="s">
        <v>220</v>
      </c>
      <c r="C18" s="1011"/>
      <c r="D18" s="446">
        <v>99</v>
      </c>
      <c r="E18" s="280" t="s">
        <v>41</v>
      </c>
      <c r="F18" s="447">
        <v>1148</v>
      </c>
      <c r="G18" s="484">
        <v>113652</v>
      </c>
      <c r="H18" s="447">
        <v>75</v>
      </c>
      <c r="I18" s="484">
        <v>7425</v>
      </c>
      <c r="J18" s="448">
        <v>121077</v>
      </c>
      <c r="K18" s="449"/>
      <c r="L18" s="39"/>
      <c r="M18" s="206"/>
    </row>
    <row r="19" spans="1:34">
      <c r="A19" s="112"/>
      <c r="B19" s="1010" t="s">
        <v>221</v>
      </c>
      <c r="C19" s="1011"/>
      <c r="D19" s="446">
        <v>97</v>
      </c>
      <c r="E19" s="280" t="s">
        <v>41</v>
      </c>
      <c r="F19" s="447">
        <v>1608</v>
      </c>
      <c r="G19" s="484">
        <v>155976</v>
      </c>
      <c r="H19" s="447">
        <v>100</v>
      </c>
      <c r="I19" s="484">
        <v>9700</v>
      </c>
      <c r="J19" s="448">
        <v>165676</v>
      </c>
      <c r="K19" s="449"/>
      <c r="L19" s="39"/>
      <c r="M19" s="206"/>
    </row>
    <row r="20" spans="1:34">
      <c r="A20" s="112"/>
      <c r="B20" s="1010" t="s">
        <v>222</v>
      </c>
      <c r="C20" s="1011"/>
      <c r="D20" s="446">
        <v>126</v>
      </c>
      <c r="E20" s="280" t="s">
        <v>41</v>
      </c>
      <c r="F20" s="447">
        <v>2248</v>
      </c>
      <c r="G20" s="484">
        <v>283248</v>
      </c>
      <c r="H20" s="447">
        <v>120</v>
      </c>
      <c r="I20" s="484">
        <v>15120</v>
      </c>
      <c r="J20" s="448">
        <v>298368</v>
      </c>
      <c r="K20" s="449"/>
      <c r="L20" s="39"/>
      <c r="M20" s="206"/>
    </row>
    <row r="21" spans="1:34">
      <c r="A21" s="112"/>
      <c r="B21" s="1010" t="s">
        <v>223</v>
      </c>
      <c r="C21" s="1011"/>
      <c r="D21" s="446">
        <v>9</v>
      </c>
      <c r="E21" s="280" t="s">
        <v>41</v>
      </c>
      <c r="F21" s="447">
        <v>3336</v>
      </c>
      <c r="G21" s="484">
        <v>30024</v>
      </c>
      <c r="H21" s="447">
        <v>150</v>
      </c>
      <c r="I21" s="484">
        <v>1350</v>
      </c>
      <c r="J21" s="448">
        <v>31374</v>
      </c>
      <c r="K21" s="449"/>
      <c r="L21" s="39"/>
      <c r="M21" s="206"/>
    </row>
    <row r="22" spans="1:34">
      <c r="A22" s="112"/>
      <c r="B22" s="1010" t="s">
        <v>226</v>
      </c>
      <c r="C22" s="1011"/>
      <c r="D22" s="446">
        <v>1</v>
      </c>
      <c r="E22" s="280" t="s">
        <v>190</v>
      </c>
      <c r="F22" s="447">
        <v>352884</v>
      </c>
      <c r="G22" s="484">
        <v>352884</v>
      </c>
      <c r="H22" s="447">
        <v>105865</v>
      </c>
      <c r="I22" s="484">
        <v>105865</v>
      </c>
      <c r="J22" s="448">
        <v>458749</v>
      </c>
      <c r="K22" s="449"/>
      <c r="L22" s="39"/>
      <c r="M22" s="206"/>
    </row>
    <row r="23" spans="1:34">
      <c r="A23" s="112"/>
      <c r="B23" s="1010" t="s">
        <v>227</v>
      </c>
      <c r="C23" s="1011"/>
      <c r="D23" s="446">
        <v>1</v>
      </c>
      <c r="E23" s="280" t="s">
        <v>190</v>
      </c>
      <c r="F23" s="447">
        <v>141154</v>
      </c>
      <c r="G23" s="484">
        <v>141154</v>
      </c>
      <c r="H23" s="447">
        <v>42346</v>
      </c>
      <c r="I23" s="484">
        <v>42346</v>
      </c>
      <c r="J23" s="448">
        <v>183500</v>
      </c>
      <c r="K23" s="449"/>
      <c r="L23" s="39"/>
      <c r="M23" s="206"/>
    </row>
    <row r="24" spans="1:34">
      <c r="A24" s="112"/>
      <c r="B24" s="1010" t="s">
        <v>228</v>
      </c>
      <c r="C24" s="1011"/>
      <c r="D24" s="446">
        <v>1</v>
      </c>
      <c r="E24" s="280" t="s">
        <v>190</v>
      </c>
      <c r="F24" s="447">
        <v>70577</v>
      </c>
      <c r="G24" s="484">
        <v>70577</v>
      </c>
      <c r="H24" s="447">
        <v>21173</v>
      </c>
      <c r="I24" s="484">
        <v>21173</v>
      </c>
      <c r="J24" s="448">
        <v>91750</v>
      </c>
      <c r="K24" s="449"/>
      <c r="L24" s="39"/>
      <c r="M24" s="206"/>
    </row>
    <row r="25" spans="1:34">
      <c r="A25" s="112"/>
      <c r="B25" s="1052" t="s">
        <v>351</v>
      </c>
      <c r="C25" s="1053"/>
      <c r="D25" s="446"/>
      <c r="E25" s="280"/>
      <c r="F25" s="447"/>
      <c r="G25" s="484"/>
      <c r="H25" s="447"/>
      <c r="I25" s="484"/>
      <c r="J25" s="448"/>
      <c r="K25" s="449"/>
      <c r="L25" s="39"/>
      <c r="M25" s="206"/>
    </row>
    <row r="26" spans="1:34">
      <c r="A26" s="112"/>
      <c r="B26" s="1010" t="s">
        <v>222</v>
      </c>
      <c r="C26" s="1011"/>
      <c r="D26" s="446">
        <v>165</v>
      </c>
      <c r="E26" s="280" t="s">
        <v>41</v>
      </c>
      <c r="F26" s="447">
        <v>215</v>
      </c>
      <c r="G26" s="484">
        <v>35475</v>
      </c>
      <c r="H26" s="447">
        <v>120</v>
      </c>
      <c r="I26" s="484">
        <v>19800</v>
      </c>
      <c r="J26" s="448">
        <v>55275</v>
      </c>
      <c r="K26" s="449"/>
      <c r="L26" s="39"/>
      <c r="M26" s="206"/>
    </row>
    <row r="27" spans="1:34">
      <c r="A27" s="112"/>
      <c r="B27" s="1010" t="s">
        <v>226</v>
      </c>
      <c r="C27" s="1011"/>
      <c r="D27" s="446">
        <v>1</v>
      </c>
      <c r="E27" s="280" t="s">
        <v>190</v>
      </c>
      <c r="F27" s="447">
        <v>17738</v>
      </c>
      <c r="G27" s="484">
        <v>17738</v>
      </c>
      <c r="H27" s="447">
        <v>5321</v>
      </c>
      <c r="I27" s="484">
        <v>5321</v>
      </c>
      <c r="J27" s="448">
        <v>23059</v>
      </c>
      <c r="K27" s="449"/>
      <c r="L27" s="39"/>
      <c r="M27" s="206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</row>
    <row r="28" spans="1:34">
      <c r="A28" s="112"/>
      <c r="B28" s="1010" t="s">
        <v>227</v>
      </c>
      <c r="C28" s="1011"/>
      <c r="D28" s="446">
        <v>1</v>
      </c>
      <c r="E28" s="280" t="s">
        <v>190</v>
      </c>
      <c r="F28" s="447">
        <v>7095</v>
      </c>
      <c r="G28" s="484">
        <v>7095</v>
      </c>
      <c r="H28" s="447">
        <v>2129</v>
      </c>
      <c r="I28" s="484">
        <v>2129</v>
      </c>
      <c r="J28" s="448">
        <v>9224</v>
      </c>
      <c r="K28" s="449"/>
      <c r="L28" s="39"/>
      <c r="M28" s="206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</row>
    <row r="29" spans="1:34">
      <c r="A29" s="112"/>
      <c r="B29" s="1010" t="s">
        <v>228</v>
      </c>
      <c r="C29" s="1011"/>
      <c r="D29" s="446">
        <v>1</v>
      </c>
      <c r="E29" s="280" t="s">
        <v>190</v>
      </c>
      <c r="F29" s="447">
        <v>3548</v>
      </c>
      <c r="G29" s="484">
        <v>3548</v>
      </c>
      <c r="H29" s="447">
        <v>1064</v>
      </c>
      <c r="I29" s="484">
        <v>1064</v>
      </c>
      <c r="J29" s="448">
        <v>4612</v>
      </c>
      <c r="K29" s="449"/>
      <c r="L29" s="39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</row>
    <row r="30" spans="1:34">
      <c r="A30" s="112"/>
      <c r="B30" s="1052" t="s">
        <v>352</v>
      </c>
      <c r="C30" s="1053"/>
      <c r="D30" s="446"/>
      <c r="E30" s="280"/>
      <c r="F30" s="447"/>
      <c r="G30" s="484"/>
      <c r="H30" s="447"/>
      <c r="I30" s="484"/>
      <c r="J30" s="448"/>
      <c r="K30" s="449"/>
      <c r="L30" s="39"/>
      <c r="M30" s="206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</row>
    <row r="31" spans="1:34">
      <c r="A31" s="112"/>
      <c r="B31" s="1010" t="s">
        <v>217</v>
      </c>
      <c r="C31" s="1011"/>
      <c r="D31" s="446">
        <v>2</v>
      </c>
      <c r="E31" s="280" t="s">
        <v>165</v>
      </c>
      <c r="F31" s="447">
        <v>690</v>
      </c>
      <c r="G31" s="484">
        <v>1380</v>
      </c>
      <c r="H31" s="447">
        <v>200</v>
      </c>
      <c r="I31" s="484">
        <v>400</v>
      </c>
      <c r="J31" s="448">
        <v>1780</v>
      </c>
      <c r="K31" s="449"/>
      <c r="L31" s="39"/>
      <c r="M31" s="206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</row>
    <row r="32" spans="1:34">
      <c r="A32" s="112"/>
      <c r="B32" s="1010" t="s">
        <v>218</v>
      </c>
      <c r="C32" s="1011"/>
      <c r="D32" s="446">
        <v>12</v>
      </c>
      <c r="E32" s="280" t="s">
        <v>165</v>
      </c>
      <c r="F32" s="447">
        <v>1220</v>
      </c>
      <c r="G32" s="484">
        <v>14640</v>
      </c>
      <c r="H32" s="447">
        <v>250</v>
      </c>
      <c r="I32" s="484">
        <v>3000</v>
      </c>
      <c r="J32" s="448">
        <v>17640</v>
      </c>
      <c r="K32" s="449"/>
      <c r="L32" s="39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</row>
    <row r="33" spans="1:34">
      <c r="A33" s="112"/>
      <c r="B33" s="1010" t="s">
        <v>220</v>
      </c>
      <c r="C33" s="1011"/>
      <c r="D33" s="446">
        <v>3</v>
      </c>
      <c r="E33" s="280" t="s">
        <v>165</v>
      </c>
      <c r="F33" s="447">
        <v>1835</v>
      </c>
      <c r="G33" s="484">
        <v>5505</v>
      </c>
      <c r="H33" s="447">
        <v>400</v>
      </c>
      <c r="I33" s="484">
        <v>1200</v>
      </c>
      <c r="J33" s="448">
        <v>6705</v>
      </c>
      <c r="K33" s="449"/>
      <c r="L33" s="39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</row>
    <row r="34" spans="1:34">
      <c r="A34" s="112"/>
      <c r="B34" s="1010" t="s">
        <v>222</v>
      </c>
      <c r="C34" s="1011"/>
      <c r="D34" s="446">
        <v>2</v>
      </c>
      <c r="E34" s="280" t="s">
        <v>165</v>
      </c>
      <c r="F34" s="447">
        <v>5120</v>
      </c>
      <c r="G34" s="484">
        <v>10240</v>
      </c>
      <c r="H34" s="447">
        <v>600</v>
      </c>
      <c r="I34" s="484">
        <v>1200</v>
      </c>
      <c r="J34" s="448">
        <v>11440</v>
      </c>
      <c r="K34" s="449"/>
      <c r="L34" s="39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</row>
    <row r="35" spans="1:34">
      <c r="A35" s="112"/>
      <c r="B35" s="1052" t="s">
        <v>353</v>
      </c>
      <c r="C35" s="1053"/>
      <c r="D35" s="446"/>
      <c r="E35" s="280"/>
      <c r="F35" s="447"/>
      <c r="G35" s="484"/>
      <c r="H35" s="447"/>
      <c r="I35" s="484"/>
      <c r="J35" s="448"/>
      <c r="K35" s="449"/>
      <c r="L35" s="39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</row>
    <row r="36" spans="1:34">
      <c r="A36" s="112"/>
      <c r="B36" s="1010" t="s">
        <v>221</v>
      </c>
      <c r="C36" s="1011"/>
      <c r="D36" s="446">
        <v>3</v>
      </c>
      <c r="E36" s="280" t="s">
        <v>165</v>
      </c>
      <c r="F36" s="447">
        <v>2200</v>
      </c>
      <c r="G36" s="484">
        <v>6600</v>
      </c>
      <c r="H36" s="447">
        <v>500</v>
      </c>
      <c r="I36" s="484">
        <v>1500</v>
      </c>
      <c r="J36" s="448">
        <v>8100</v>
      </c>
      <c r="K36" s="449"/>
      <c r="L36" s="39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</row>
    <row r="37" spans="1:34">
      <c r="A37" s="112"/>
      <c r="B37" s="1010" t="s">
        <v>222</v>
      </c>
      <c r="C37" s="1011"/>
      <c r="D37" s="446">
        <v>12</v>
      </c>
      <c r="E37" s="280" t="s">
        <v>165</v>
      </c>
      <c r="F37" s="447">
        <v>2450</v>
      </c>
      <c r="G37" s="484">
        <v>29400</v>
      </c>
      <c r="H37" s="447">
        <v>600</v>
      </c>
      <c r="I37" s="484">
        <v>7200</v>
      </c>
      <c r="J37" s="448">
        <v>36600</v>
      </c>
      <c r="K37" s="449"/>
      <c r="L37" s="39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</row>
    <row r="38" spans="1:34">
      <c r="A38" s="112"/>
      <c r="B38" s="1010" t="s">
        <v>223</v>
      </c>
      <c r="C38" s="1011"/>
      <c r="D38" s="446">
        <v>1</v>
      </c>
      <c r="E38" s="280" t="s">
        <v>165</v>
      </c>
      <c r="F38" s="447">
        <v>15184</v>
      </c>
      <c r="G38" s="484">
        <v>15184</v>
      </c>
      <c r="H38" s="447">
        <v>800</v>
      </c>
      <c r="I38" s="484">
        <v>800</v>
      </c>
      <c r="J38" s="448">
        <v>15984</v>
      </c>
      <c r="K38" s="449"/>
      <c r="L38" s="39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</row>
    <row r="39" spans="1:34">
      <c r="A39" s="112"/>
      <c r="B39" s="1052" t="s">
        <v>235</v>
      </c>
      <c r="C39" s="1053"/>
      <c r="D39" s="446"/>
      <c r="E39" s="280"/>
      <c r="F39" s="447"/>
      <c r="G39" s="484"/>
      <c r="H39" s="447"/>
      <c r="I39" s="484"/>
      <c r="J39" s="448"/>
      <c r="K39" s="449"/>
      <c r="L39" s="39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</row>
    <row r="40" spans="1:34">
      <c r="A40" s="112"/>
      <c r="B40" s="1010" t="s">
        <v>233</v>
      </c>
      <c r="C40" s="1011"/>
      <c r="D40" s="446">
        <v>44</v>
      </c>
      <c r="E40" s="280" t="s">
        <v>165</v>
      </c>
      <c r="F40" s="447">
        <v>180</v>
      </c>
      <c r="G40" s="484">
        <v>7920</v>
      </c>
      <c r="H40" s="447">
        <v>50</v>
      </c>
      <c r="I40" s="484">
        <v>2200</v>
      </c>
      <c r="J40" s="448">
        <v>10120</v>
      </c>
      <c r="K40" s="449"/>
      <c r="L40" s="39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</row>
    <row r="41" spans="1:34">
      <c r="A41" s="112"/>
      <c r="B41" s="1052" t="s">
        <v>354</v>
      </c>
      <c r="C41" s="1053"/>
      <c r="D41" s="446"/>
      <c r="E41" s="280"/>
      <c r="F41" s="447"/>
      <c r="G41" s="484"/>
      <c r="H41" s="447"/>
      <c r="I41" s="484"/>
      <c r="J41" s="448"/>
      <c r="K41" s="449"/>
      <c r="L41" s="39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</row>
    <row r="42" spans="1:34">
      <c r="A42" s="112"/>
      <c r="B42" s="1010" t="s">
        <v>233</v>
      </c>
      <c r="C42" s="1011"/>
      <c r="D42" s="446">
        <v>194</v>
      </c>
      <c r="E42" s="280" t="s">
        <v>165</v>
      </c>
      <c r="F42" s="447">
        <v>109</v>
      </c>
      <c r="G42" s="484">
        <v>21146</v>
      </c>
      <c r="H42" s="447">
        <v>50</v>
      </c>
      <c r="I42" s="484">
        <v>9700</v>
      </c>
      <c r="J42" s="448">
        <v>30846</v>
      </c>
      <c r="K42" s="449"/>
      <c r="L42" s="39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</row>
    <row r="43" spans="1:34">
      <c r="A43" s="112"/>
      <c r="B43" s="1052" t="s">
        <v>238</v>
      </c>
      <c r="C43" s="1053"/>
      <c r="D43" s="446"/>
      <c r="E43" s="280"/>
      <c r="F43" s="447"/>
      <c r="G43" s="484"/>
      <c r="H43" s="447"/>
      <c r="I43" s="484"/>
      <c r="J43" s="448"/>
      <c r="K43" s="449"/>
      <c r="L43" s="39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</row>
    <row r="44" spans="1:34">
      <c r="A44" s="112"/>
      <c r="B44" s="1010" t="s">
        <v>222</v>
      </c>
      <c r="C44" s="1011"/>
      <c r="D44" s="446">
        <v>4</v>
      </c>
      <c r="E44" s="280" t="s">
        <v>165</v>
      </c>
      <c r="F44" s="447">
        <v>2500</v>
      </c>
      <c r="G44" s="484">
        <v>10000</v>
      </c>
      <c r="H44" s="447">
        <v>600</v>
      </c>
      <c r="I44" s="484">
        <v>2400</v>
      </c>
      <c r="J44" s="448">
        <v>12400</v>
      </c>
      <c r="K44" s="449"/>
      <c r="L44" s="39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</row>
    <row r="45" spans="1:34">
      <c r="A45" s="112"/>
      <c r="B45" s="1052" t="s">
        <v>239</v>
      </c>
      <c r="C45" s="1053"/>
      <c r="D45" s="446"/>
      <c r="E45" s="280"/>
      <c r="F45" s="447"/>
      <c r="G45" s="484"/>
      <c r="H45" s="447"/>
      <c r="I45" s="484"/>
      <c r="J45" s="448"/>
      <c r="K45" s="449"/>
      <c r="L45" s="39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</row>
    <row r="46" spans="1:34">
      <c r="A46" s="112"/>
      <c r="B46" s="1010" t="s">
        <v>222</v>
      </c>
      <c r="C46" s="1011"/>
      <c r="D46" s="446">
        <v>2</v>
      </c>
      <c r="E46" s="280" t="s">
        <v>165</v>
      </c>
      <c r="F46" s="447">
        <v>3300</v>
      </c>
      <c r="G46" s="484">
        <v>6600</v>
      </c>
      <c r="H46" s="447">
        <v>600</v>
      </c>
      <c r="I46" s="484">
        <v>1200</v>
      </c>
      <c r="J46" s="448">
        <v>7800</v>
      </c>
      <c r="K46" s="449"/>
      <c r="L46" s="39"/>
      <c r="M46" s="206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</row>
    <row r="47" spans="1:34">
      <c r="A47" s="112"/>
      <c r="B47" s="1052" t="s">
        <v>355</v>
      </c>
      <c r="C47" s="1053"/>
      <c r="D47" s="446"/>
      <c r="E47" s="280"/>
      <c r="F47" s="447"/>
      <c r="G47" s="484"/>
      <c r="H47" s="447"/>
      <c r="I47" s="484"/>
      <c r="J47" s="448"/>
      <c r="K47" s="449"/>
      <c r="L47" s="39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</row>
    <row r="48" spans="1:34">
      <c r="A48" s="112"/>
      <c r="B48" s="1010" t="s">
        <v>356</v>
      </c>
      <c r="C48" s="1011"/>
      <c r="D48" s="446">
        <v>15</v>
      </c>
      <c r="E48" s="280" t="s">
        <v>165</v>
      </c>
      <c r="F48" s="447">
        <v>280</v>
      </c>
      <c r="G48" s="484">
        <v>4200</v>
      </c>
      <c r="H48" s="447">
        <v>52</v>
      </c>
      <c r="I48" s="484">
        <v>780</v>
      </c>
      <c r="J48" s="448">
        <v>4980</v>
      </c>
      <c r="K48" s="449"/>
      <c r="L48" s="39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</row>
    <row r="49" spans="1:34">
      <c r="A49" s="112"/>
      <c r="B49" s="1052" t="s">
        <v>241</v>
      </c>
      <c r="C49" s="1053"/>
      <c r="D49" s="446"/>
      <c r="E49" s="280"/>
      <c r="F49" s="447"/>
      <c r="G49" s="484"/>
      <c r="H49" s="447"/>
      <c r="I49" s="484"/>
      <c r="J49" s="448"/>
      <c r="K49" s="449"/>
      <c r="L49" s="39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</row>
    <row r="50" spans="1:34">
      <c r="A50" s="112"/>
      <c r="B50" s="1010" t="s">
        <v>221</v>
      </c>
      <c r="C50" s="1011"/>
      <c r="D50" s="446">
        <v>1</v>
      </c>
      <c r="E50" s="280" t="s">
        <v>165</v>
      </c>
      <c r="F50" s="447">
        <v>2640</v>
      </c>
      <c r="G50" s="484">
        <v>2640</v>
      </c>
      <c r="H50" s="447">
        <v>500</v>
      </c>
      <c r="I50" s="484">
        <v>500</v>
      </c>
      <c r="J50" s="448">
        <v>3140</v>
      </c>
      <c r="K50" s="449"/>
      <c r="L50" s="39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</row>
    <row r="51" spans="1:34">
      <c r="A51" s="112"/>
      <c r="B51" s="1010" t="s">
        <v>222</v>
      </c>
      <c r="C51" s="1011"/>
      <c r="D51" s="446">
        <v>2</v>
      </c>
      <c r="E51" s="280" t="s">
        <v>165</v>
      </c>
      <c r="F51" s="447">
        <v>3700</v>
      </c>
      <c r="G51" s="484">
        <v>7400</v>
      </c>
      <c r="H51" s="447">
        <v>600</v>
      </c>
      <c r="I51" s="484">
        <v>1200</v>
      </c>
      <c r="J51" s="448">
        <v>8600</v>
      </c>
      <c r="K51" s="449"/>
      <c r="L51" s="39"/>
      <c r="M51" s="206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</row>
    <row r="52" spans="1:34">
      <c r="A52" s="112"/>
      <c r="B52" s="1052" t="s">
        <v>243</v>
      </c>
      <c r="C52" s="1053"/>
      <c r="D52" s="446"/>
      <c r="E52" s="280"/>
      <c r="F52" s="447"/>
      <c r="G52" s="484"/>
      <c r="H52" s="447"/>
      <c r="I52" s="484"/>
      <c r="J52" s="448"/>
      <c r="K52" s="449"/>
      <c r="L52" s="39"/>
      <c r="M52" s="206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</row>
    <row r="53" spans="1:34">
      <c r="A53" s="112"/>
      <c r="B53" s="1010" t="s">
        <v>221</v>
      </c>
      <c r="C53" s="1011"/>
      <c r="D53" s="446">
        <v>1</v>
      </c>
      <c r="E53" s="280" t="s">
        <v>165</v>
      </c>
      <c r="F53" s="447">
        <v>3200</v>
      </c>
      <c r="G53" s="484">
        <v>3200</v>
      </c>
      <c r="H53" s="447">
        <v>500</v>
      </c>
      <c r="I53" s="484">
        <v>500</v>
      </c>
      <c r="J53" s="448">
        <v>3700</v>
      </c>
      <c r="K53" s="449"/>
      <c r="L53" s="39"/>
      <c r="M53" s="206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</row>
    <row r="54" spans="1:34">
      <c r="A54" s="112"/>
      <c r="B54" s="1010" t="s">
        <v>222</v>
      </c>
      <c r="C54" s="1011"/>
      <c r="D54" s="446">
        <v>3</v>
      </c>
      <c r="E54" s="280" t="s">
        <v>165</v>
      </c>
      <c r="F54" s="447">
        <v>4200</v>
      </c>
      <c r="G54" s="484">
        <v>12600</v>
      </c>
      <c r="H54" s="447">
        <v>600</v>
      </c>
      <c r="I54" s="484">
        <v>1800</v>
      </c>
      <c r="J54" s="448">
        <v>14400</v>
      </c>
      <c r="K54" s="449"/>
      <c r="L54" s="39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</row>
    <row r="55" spans="1:34">
      <c r="A55" s="112"/>
      <c r="B55" s="1056" t="s">
        <v>357</v>
      </c>
      <c r="C55" s="1065"/>
      <c r="D55" s="446"/>
      <c r="E55" s="280"/>
      <c r="F55" s="447"/>
      <c r="G55" s="484"/>
      <c r="H55" s="447"/>
      <c r="I55" s="484"/>
      <c r="J55" s="448"/>
      <c r="K55" s="449"/>
      <c r="L55" s="39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</row>
    <row r="56" spans="1:34">
      <c r="A56" s="112"/>
      <c r="B56" s="1010" t="s">
        <v>222</v>
      </c>
      <c r="C56" s="1011"/>
      <c r="D56" s="446">
        <v>2</v>
      </c>
      <c r="E56" s="280" t="s">
        <v>165</v>
      </c>
      <c r="F56" s="447">
        <v>16000</v>
      </c>
      <c r="G56" s="484">
        <v>32000</v>
      </c>
      <c r="H56" s="447">
        <v>600</v>
      </c>
      <c r="I56" s="484">
        <v>1200</v>
      </c>
      <c r="J56" s="448">
        <v>33200</v>
      </c>
      <c r="K56" s="449"/>
      <c r="L56" s="39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</row>
    <row r="57" spans="1:34">
      <c r="A57" s="112"/>
      <c r="B57" s="1056" t="s">
        <v>358</v>
      </c>
      <c r="C57" s="1065"/>
      <c r="D57" s="446"/>
      <c r="E57" s="280"/>
      <c r="F57" s="447"/>
      <c r="G57" s="484"/>
      <c r="H57" s="447"/>
      <c r="I57" s="484"/>
      <c r="J57" s="448"/>
      <c r="K57" s="449"/>
      <c r="L57" s="39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</row>
    <row r="58" spans="1:34">
      <c r="A58" s="112"/>
      <c r="B58" s="1010" t="s">
        <v>217</v>
      </c>
      <c r="C58" s="1011"/>
      <c r="D58" s="446">
        <v>1</v>
      </c>
      <c r="E58" s="280" t="s">
        <v>165</v>
      </c>
      <c r="F58" s="447">
        <v>8200</v>
      </c>
      <c r="G58" s="484">
        <v>8200</v>
      </c>
      <c r="H58" s="447">
        <v>200</v>
      </c>
      <c r="I58" s="484">
        <v>200</v>
      </c>
      <c r="J58" s="448">
        <v>8400</v>
      </c>
      <c r="K58" s="449"/>
      <c r="L58" s="39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</row>
    <row r="59" spans="1:34">
      <c r="A59" s="112"/>
      <c r="B59" s="1056" t="s">
        <v>359</v>
      </c>
      <c r="C59" s="1065"/>
      <c r="D59" s="446"/>
      <c r="E59" s="280"/>
      <c r="F59" s="447"/>
      <c r="G59" s="484"/>
      <c r="H59" s="447"/>
      <c r="I59" s="484"/>
      <c r="J59" s="448"/>
      <c r="K59" s="449"/>
      <c r="L59" s="39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</row>
    <row r="60" spans="1:34">
      <c r="A60" s="112"/>
      <c r="B60" s="1010" t="s">
        <v>222</v>
      </c>
      <c r="C60" s="1011"/>
      <c r="D60" s="446">
        <v>1</v>
      </c>
      <c r="E60" s="280" t="s">
        <v>165</v>
      </c>
      <c r="F60" s="447">
        <v>11500</v>
      </c>
      <c r="G60" s="484">
        <v>11500</v>
      </c>
      <c r="H60" s="447">
        <v>600</v>
      </c>
      <c r="I60" s="484">
        <v>600</v>
      </c>
      <c r="J60" s="448">
        <v>12100</v>
      </c>
      <c r="K60" s="449"/>
      <c r="L60" s="39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</row>
    <row r="61" spans="1:34">
      <c r="A61" s="112"/>
      <c r="B61" s="1056" t="s">
        <v>360</v>
      </c>
      <c r="C61" s="1065"/>
      <c r="D61" s="446"/>
      <c r="E61" s="280"/>
      <c r="F61" s="447"/>
      <c r="G61" s="484"/>
      <c r="H61" s="447"/>
      <c r="I61" s="484"/>
      <c r="J61" s="448"/>
      <c r="K61" s="449"/>
      <c r="L61" s="39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</row>
    <row r="62" spans="1:34">
      <c r="A62" s="112"/>
      <c r="B62" s="1010" t="s">
        <v>233</v>
      </c>
      <c r="C62" s="1011"/>
      <c r="D62" s="446">
        <v>14</v>
      </c>
      <c r="E62" s="280" t="s">
        <v>165</v>
      </c>
      <c r="F62" s="447">
        <v>142</v>
      </c>
      <c r="G62" s="484">
        <v>1988</v>
      </c>
      <c r="H62" s="447">
        <v>50</v>
      </c>
      <c r="I62" s="484">
        <v>700</v>
      </c>
      <c r="J62" s="448">
        <v>2688</v>
      </c>
      <c r="K62" s="449"/>
      <c r="L62" s="39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</row>
    <row r="63" spans="1:34">
      <c r="A63" s="310"/>
      <c r="B63" s="1002" t="s">
        <v>148</v>
      </c>
      <c r="C63" s="1003"/>
      <c r="D63" s="450"/>
      <c r="E63" s="451"/>
      <c r="F63" s="452"/>
      <c r="G63" s="453">
        <v>1546582</v>
      </c>
      <c r="H63" s="453"/>
      <c r="I63" s="453">
        <v>306043</v>
      </c>
      <c r="J63" s="453">
        <v>1852625</v>
      </c>
      <c r="K63" s="454"/>
      <c r="L63" s="39"/>
      <c r="M63" s="206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</row>
    <row r="64" spans="1:34">
      <c r="A64" s="278">
        <v>1.2</v>
      </c>
      <c r="B64" s="1063" t="s">
        <v>361</v>
      </c>
      <c r="C64" s="1064"/>
      <c r="D64" s="446"/>
      <c r="E64" s="280"/>
      <c r="F64" s="447"/>
      <c r="G64" s="484"/>
      <c r="H64" s="447"/>
      <c r="I64" s="484"/>
      <c r="J64" s="448"/>
      <c r="K64" s="449"/>
      <c r="L64" s="39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</row>
    <row r="65" spans="1:34">
      <c r="A65" s="112"/>
      <c r="B65" s="1052" t="s">
        <v>362</v>
      </c>
      <c r="C65" s="1053"/>
      <c r="D65" s="446"/>
      <c r="E65" s="280"/>
      <c r="F65" s="447"/>
      <c r="G65" s="484"/>
      <c r="H65" s="447"/>
      <c r="I65" s="484"/>
      <c r="J65" s="448"/>
      <c r="K65" s="449"/>
      <c r="L65" s="39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</row>
    <row r="66" spans="1:34" ht="21.75" customHeight="1">
      <c r="A66" s="112"/>
      <c r="B66" s="1010" t="s">
        <v>233</v>
      </c>
      <c r="C66" s="1011"/>
      <c r="D66" s="446">
        <v>10</v>
      </c>
      <c r="E66" s="280" t="s">
        <v>41</v>
      </c>
      <c r="F66" s="447">
        <v>12</v>
      </c>
      <c r="G66" s="484">
        <v>120</v>
      </c>
      <c r="H66" s="447">
        <v>30</v>
      </c>
      <c r="I66" s="484">
        <v>300</v>
      </c>
      <c r="J66" s="448">
        <v>420</v>
      </c>
      <c r="K66" s="449"/>
      <c r="L66" s="39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</row>
    <row r="67" spans="1:34" ht="21.75" customHeight="1">
      <c r="A67" s="112"/>
      <c r="B67" s="1010" t="s">
        <v>217</v>
      </c>
      <c r="C67" s="1011"/>
      <c r="D67" s="446">
        <v>12</v>
      </c>
      <c r="E67" s="280" t="s">
        <v>41</v>
      </c>
      <c r="F67" s="447">
        <v>23</v>
      </c>
      <c r="G67" s="484">
        <v>276</v>
      </c>
      <c r="H67" s="447">
        <v>30</v>
      </c>
      <c r="I67" s="484">
        <v>360</v>
      </c>
      <c r="J67" s="448">
        <v>636</v>
      </c>
      <c r="K67" s="449"/>
      <c r="L67" s="39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</row>
    <row r="68" spans="1:34" ht="21.75" customHeight="1">
      <c r="A68" s="112"/>
      <c r="B68" s="1010" t="s">
        <v>219</v>
      </c>
      <c r="C68" s="1011"/>
      <c r="D68" s="446">
        <v>224</v>
      </c>
      <c r="E68" s="280" t="s">
        <v>41</v>
      </c>
      <c r="F68" s="447">
        <v>39</v>
      </c>
      <c r="G68" s="484">
        <v>8736</v>
      </c>
      <c r="H68" s="447">
        <v>30</v>
      </c>
      <c r="I68" s="484">
        <v>6720</v>
      </c>
      <c r="J68" s="448">
        <v>15456</v>
      </c>
      <c r="K68" s="449"/>
      <c r="L68" s="39"/>
      <c r="M68" s="206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</row>
    <row r="69" spans="1:34" ht="21.75" customHeight="1">
      <c r="A69" s="112"/>
      <c r="B69" s="1010" t="s">
        <v>220</v>
      </c>
      <c r="C69" s="1011"/>
      <c r="D69" s="446">
        <v>1390</v>
      </c>
      <c r="E69" s="280" t="s">
        <v>41</v>
      </c>
      <c r="F69" s="447">
        <v>59</v>
      </c>
      <c r="G69" s="484">
        <v>82010</v>
      </c>
      <c r="H69" s="447">
        <v>40</v>
      </c>
      <c r="I69" s="484">
        <v>55600</v>
      </c>
      <c r="J69" s="448">
        <v>137610</v>
      </c>
      <c r="K69" s="449"/>
      <c r="L69" s="39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</row>
    <row r="70" spans="1:34" ht="21.75" customHeight="1">
      <c r="A70" s="112"/>
      <c r="B70" s="1010" t="s">
        <v>222</v>
      </c>
      <c r="C70" s="1011"/>
      <c r="D70" s="446">
        <v>237</v>
      </c>
      <c r="E70" s="280" t="s">
        <v>41</v>
      </c>
      <c r="F70" s="447">
        <v>137</v>
      </c>
      <c r="G70" s="484">
        <v>32469</v>
      </c>
      <c r="H70" s="447">
        <v>75</v>
      </c>
      <c r="I70" s="484">
        <v>17775</v>
      </c>
      <c r="J70" s="448">
        <v>50244</v>
      </c>
      <c r="K70" s="449"/>
      <c r="L70" s="39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</row>
    <row r="71" spans="1:34" ht="21.75" customHeight="1">
      <c r="A71" s="112"/>
      <c r="B71" s="1010" t="s">
        <v>223</v>
      </c>
      <c r="C71" s="1011"/>
      <c r="D71" s="446">
        <v>458</v>
      </c>
      <c r="E71" s="280" t="s">
        <v>41</v>
      </c>
      <c r="F71" s="447">
        <v>220</v>
      </c>
      <c r="G71" s="484">
        <v>100760</v>
      </c>
      <c r="H71" s="447">
        <v>100</v>
      </c>
      <c r="I71" s="484">
        <v>45800</v>
      </c>
      <c r="J71" s="448">
        <v>146560</v>
      </c>
      <c r="K71" s="449"/>
      <c r="L71" s="39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</row>
    <row r="72" spans="1:34" ht="21.75" customHeight="1">
      <c r="A72" s="112"/>
      <c r="B72" s="1010" t="s">
        <v>224</v>
      </c>
      <c r="C72" s="1011"/>
      <c r="D72" s="446">
        <v>39</v>
      </c>
      <c r="E72" s="280" t="s">
        <v>41</v>
      </c>
      <c r="F72" s="447">
        <v>466</v>
      </c>
      <c r="G72" s="484">
        <v>18174</v>
      </c>
      <c r="H72" s="447">
        <v>200</v>
      </c>
      <c r="I72" s="484">
        <v>7800</v>
      </c>
      <c r="J72" s="448">
        <v>25974</v>
      </c>
      <c r="K72" s="449"/>
      <c r="L72" s="39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</row>
    <row r="73" spans="1:34" ht="21.75" customHeight="1">
      <c r="A73" s="112"/>
      <c r="B73" s="1010" t="s">
        <v>226</v>
      </c>
      <c r="C73" s="1011"/>
      <c r="D73" s="446">
        <v>1</v>
      </c>
      <c r="E73" s="280" t="s">
        <v>190</v>
      </c>
      <c r="F73" s="447">
        <v>97018</v>
      </c>
      <c r="G73" s="484">
        <v>97018</v>
      </c>
      <c r="H73" s="447">
        <v>29105</v>
      </c>
      <c r="I73" s="484">
        <v>29105</v>
      </c>
      <c r="J73" s="448">
        <v>126123</v>
      </c>
      <c r="K73" s="449"/>
      <c r="L73" s="39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</row>
    <row r="74" spans="1:34" ht="21.75" customHeight="1">
      <c r="A74" s="112"/>
      <c r="B74" s="1010" t="s">
        <v>227</v>
      </c>
      <c r="C74" s="1011"/>
      <c r="D74" s="446">
        <v>1</v>
      </c>
      <c r="E74" s="280" t="s">
        <v>190</v>
      </c>
      <c r="F74" s="447">
        <v>72764</v>
      </c>
      <c r="G74" s="484">
        <v>72764</v>
      </c>
      <c r="H74" s="447">
        <v>21829</v>
      </c>
      <c r="I74" s="484">
        <v>21829</v>
      </c>
      <c r="J74" s="448">
        <v>94593</v>
      </c>
      <c r="K74" s="449"/>
      <c r="L74" s="39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</row>
    <row r="75" spans="1:34" ht="21.75" customHeight="1">
      <c r="A75" s="112"/>
      <c r="B75" s="1010" t="s">
        <v>228</v>
      </c>
      <c r="C75" s="1011"/>
      <c r="D75" s="446">
        <v>1</v>
      </c>
      <c r="E75" s="280" t="s">
        <v>190</v>
      </c>
      <c r="F75" s="447">
        <v>24255</v>
      </c>
      <c r="G75" s="484">
        <v>24255</v>
      </c>
      <c r="H75" s="447">
        <v>7277</v>
      </c>
      <c r="I75" s="484">
        <v>7277</v>
      </c>
      <c r="J75" s="448">
        <v>31532</v>
      </c>
      <c r="K75" s="449"/>
      <c r="L75" s="39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</row>
    <row r="76" spans="1:34" ht="21.75" customHeight="1">
      <c r="A76" s="112"/>
      <c r="B76" s="1052" t="s">
        <v>363</v>
      </c>
      <c r="C76" s="1053"/>
      <c r="D76" s="446"/>
      <c r="E76" s="280"/>
      <c r="F76" s="447"/>
      <c r="G76" s="484"/>
      <c r="H76" s="447"/>
      <c r="I76" s="484"/>
      <c r="J76" s="448"/>
      <c r="K76" s="449"/>
      <c r="L76" s="39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</row>
    <row r="77" spans="1:34" ht="21.75" customHeight="1">
      <c r="A77" s="112"/>
      <c r="B77" s="1010" t="s">
        <v>220</v>
      </c>
      <c r="C77" s="1011"/>
      <c r="D77" s="446">
        <v>153</v>
      </c>
      <c r="E77" s="280" t="s">
        <v>41</v>
      </c>
      <c r="F77" s="447">
        <v>105</v>
      </c>
      <c r="G77" s="484">
        <v>16065</v>
      </c>
      <c r="H77" s="447">
        <v>40</v>
      </c>
      <c r="I77" s="484">
        <v>6120</v>
      </c>
      <c r="J77" s="448">
        <v>22185</v>
      </c>
      <c r="K77" s="449"/>
      <c r="L77" s="39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</row>
    <row r="78" spans="1:34" ht="21.75" customHeight="1">
      <c r="A78" s="112"/>
      <c r="B78" s="1010" t="s">
        <v>222</v>
      </c>
      <c r="C78" s="1011"/>
      <c r="D78" s="446">
        <v>118</v>
      </c>
      <c r="E78" s="280" t="s">
        <v>41</v>
      </c>
      <c r="F78" s="447">
        <v>215</v>
      </c>
      <c r="G78" s="484">
        <v>25370</v>
      </c>
      <c r="H78" s="447">
        <v>75</v>
      </c>
      <c r="I78" s="484">
        <v>8850</v>
      </c>
      <c r="J78" s="448">
        <v>34220</v>
      </c>
      <c r="K78" s="449"/>
      <c r="L78" s="39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</row>
    <row r="79" spans="1:34" ht="21.75" customHeight="1">
      <c r="A79" s="112"/>
      <c r="B79" s="1010" t="s">
        <v>223</v>
      </c>
      <c r="C79" s="1011"/>
      <c r="D79" s="446">
        <v>274</v>
      </c>
      <c r="E79" s="280" t="s">
        <v>41</v>
      </c>
      <c r="F79" s="447">
        <v>317</v>
      </c>
      <c r="G79" s="484">
        <v>86858</v>
      </c>
      <c r="H79" s="447">
        <v>120</v>
      </c>
      <c r="I79" s="484">
        <v>32880</v>
      </c>
      <c r="J79" s="448">
        <v>119738</v>
      </c>
      <c r="K79" s="449"/>
      <c r="L79" s="39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</row>
    <row r="80" spans="1:34" ht="21.75" customHeight="1">
      <c r="A80" s="112"/>
      <c r="B80" s="1010" t="s">
        <v>224</v>
      </c>
      <c r="C80" s="1011"/>
      <c r="D80" s="446">
        <v>71</v>
      </c>
      <c r="E80" s="280" t="s">
        <v>41</v>
      </c>
      <c r="F80" s="447">
        <v>667</v>
      </c>
      <c r="G80" s="484">
        <v>47357</v>
      </c>
      <c r="H80" s="447">
        <v>250</v>
      </c>
      <c r="I80" s="484">
        <v>17750</v>
      </c>
      <c r="J80" s="448">
        <v>65107</v>
      </c>
      <c r="K80" s="449"/>
      <c r="L80" s="39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</row>
    <row r="81" spans="1:34" ht="21.75" customHeight="1">
      <c r="A81" s="112"/>
      <c r="B81" s="1010" t="s">
        <v>226</v>
      </c>
      <c r="C81" s="1011"/>
      <c r="D81" s="446">
        <v>1</v>
      </c>
      <c r="E81" s="280" t="s">
        <v>190</v>
      </c>
      <c r="F81" s="447">
        <v>70260</v>
      </c>
      <c r="G81" s="484">
        <v>70260</v>
      </c>
      <c r="H81" s="447">
        <v>21078</v>
      </c>
      <c r="I81" s="484">
        <v>21078</v>
      </c>
      <c r="J81" s="448">
        <v>91338</v>
      </c>
      <c r="K81" s="449"/>
      <c r="L81" s="39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</row>
    <row r="82" spans="1:34" ht="21.75" customHeight="1">
      <c r="A82" s="112"/>
      <c r="B82" s="1010" t="s">
        <v>227</v>
      </c>
      <c r="C82" s="1011"/>
      <c r="D82" s="446">
        <v>1</v>
      </c>
      <c r="E82" s="280" t="s">
        <v>190</v>
      </c>
      <c r="F82" s="447">
        <v>35130</v>
      </c>
      <c r="G82" s="484">
        <v>35130</v>
      </c>
      <c r="H82" s="447">
        <v>10539</v>
      </c>
      <c r="I82" s="484">
        <v>10539</v>
      </c>
      <c r="J82" s="448">
        <v>45669</v>
      </c>
      <c r="K82" s="449"/>
      <c r="L82" s="39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</row>
    <row r="83" spans="1:34" ht="21.75" customHeight="1">
      <c r="A83" s="112"/>
      <c r="B83" s="1010" t="s">
        <v>228</v>
      </c>
      <c r="C83" s="1011"/>
      <c r="D83" s="446">
        <v>1</v>
      </c>
      <c r="E83" s="280" t="s">
        <v>190</v>
      </c>
      <c r="F83" s="447">
        <v>17565</v>
      </c>
      <c r="G83" s="484">
        <v>17565</v>
      </c>
      <c r="H83" s="447">
        <v>5270</v>
      </c>
      <c r="I83" s="484">
        <v>5270</v>
      </c>
      <c r="J83" s="448">
        <v>22835</v>
      </c>
      <c r="K83" s="449"/>
      <c r="L83" s="39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</row>
    <row r="84" spans="1:34" ht="21.75" customHeight="1">
      <c r="A84" s="112"/>
      <c r="B84" s="1052" t="s">
        <v>364</v>
      </c>
      <c r="C84" s="1053"/>
      <c r="D84" s="446"/>
      <c r="E84" s="280"/>
      <c r="F84" s="447"/>
      <c r="G84" s="484"/>
      <c r="H84" s="447"/>
      <c r="I84" s="484"/>
      <c r="J84" s="448"/>
      <c r="K84" s="449"/>
      <c r="L84" s="39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</row>
    <row r="85" spans="1:34" ht="21.75" customHeight="1">
      <c r="A85" s="112"/>
      <c r="B85" s="1010" t="s">
        <v>220</v>
      </c>
      <c r="C85" s="1011"/>
      <c r="D85" s="446">
        <v>84</v>
      </c>
      <c r="E85" s="280" t="s">
        <v>165</v>
      </c>
      <c r="F85" s="447">
        <v>604</v>
      </c>
      <c r="G85" s="484">
        <v>50736</v>
      </c>
      <c r="H85" s="447">
        <v>200</v>
      </c>
      <c r="I85" s="484">
        <v>16800</v>
      </c>
      <c r="J85" s="448">
        <v>67536</v>
      </c>
      <c r="K85" s="449"/>
      <c r="L85" s="39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</row>
    <row r="86" spans="1:34">
      <c r="A86" s="112"/>
      <c r="B86" s="1052" t="s">
        <v>365</v>
      </c>
      <c r="C86" s="1053"/>
      <c r="D86" s="446"/>
      <c r="E86" s="280"/>
      <c r="F86" s="447"/>
      <c r="G86" s="484"/>
      <c r="H86" s="447"/>
      <c r="I86" s="484"/>
      <c r="J86" s="448"/>
      <c r="K86" s="449"/>
      <c r="L86" s="39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</row>
    <row r="87" spans="1:34">
      <c r="A87" s="112"/>
      <c r="B87" s="1010" t="s">
        <v>220</v>
      </c>
      <c r="C87" s="1011"/>
      <c r="D87" s="446">
        <v>42</v>
      </c>
      <c r="E87" s="280" t="s">
        <v>165</v>
      </c>
      <c r="F87" s="447">
        <v>708</v>
      </c>
      <c r="G87" s="484">
        <v>29736</v>
      </c>
      <c r="H87" s="447">
        <v>200</v>
      </c>
      <c r="I87" s="484">
        <v>8400</v>
      </c>
      <c r="J87" s="448">
        <v>38136</v>
      </c>
      <c r="K87" s="449"/>
      <c r="L87" s="39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</row>
    <row r="88" spans="1:34">
      <c r="A88" s="112"/>
      <c r="B88" s="1052" t="s">
        <v>366</v>
      </c>
      <c r="C88" s="1053"/>
      <c r="D88" s="446"/>
      <c r="E88" s="280"/>
      <c r="F88" s="447"/>
      <c r="G88" s="484"/>
      <c r="H88" s="447"/>
      <c r="I88" s="484"/>
      <c r="J88" s="448"/>
      <c r="K88" s="449"/>
      <c r="L88" s="39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</row>
    <row r="89" spans="1:34">
      <c r="A89" s="112"/>
      <c r="B89" s="1010" t="s">
        <v>220</v>
      </c>
      <c r="C89" s="1011"/>
      <c r="D89" s="446">
        <v>1</v>
      </c>
      <c r="E89" s="280" t="s">
        <v>165</v>
      </c>
      <c r="F89" s="447">
        <v>411</v>
      </c>
      <c r="G89" s="484">
        <v>411</v>
      </c>
      <c r="H89" s="447">
        <v>200</v>
      </c>
      <c r="I89" s="484">
        <v>200</v>
      </c>
      <c r="J89" s="448">
        <v>611</v>
      </c>
      <c r="K89" s="449"/>
      <c r="L89" s="39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</row>
    <row r="90" spans="1:34">
      <c r="A90" s="112"/>
      <c r="B90" s="1010" t="s">
        <v>222</v>
      </c>
      <c r="C90" s="1011"/>
      <c r="D90" s="446">
        <v>6</v>
      </c>
      <c r="E90" s="280" t="s">
        <v>165</v>
      </c>
      <c r="F90" s="447">
        <v>544</v>
      </c>
      <c r="G90" s="484">
        <v>3264</v>
      </c>
      <c r="H90" s="447">
        <v>300</v>
      </c>
      <c r="I90" s="484">
        <v>1800</v>
      </c>
      <c r="J90" s="448">
        <v>5064</v>
      </c>
      <c r="K90" s="449"/>
      <c r="L90" s="39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</row>
    <row r="91" spans="1:34">
      <c r="A91" s="112"/>
      <c r="B91" s="1010" t="s">
        <v>223</v>
      </c>
      <c r="C91" s="1011"/>
      <c r="D91" s="446">
        <v>12</v>
      </c>
      <c r="E91" s="280" t="s">
        <v>165</v>
      </c>
      <c r="F91" s="447">
        <v>725</v>
      </c>
      <c r="G91" s="484">
        <v>8700</v>
      </c>
      <c r="H91" s="447">
        <v>400</v>
      </c>
      <c r="I91" s="484">
        <v>4800</v>
      </c>
      <c r="J91" s="448">
        <v>13500</v>
      </c>
      <c r="K91" s="449"/>
      <c r="L91" s="39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</row>
    <row r="92" spans="1:34">
      <c r="A92" s="112"/>
      <c r="B92" s="1010" t="s">
        <v>224</v>
      </c>
      <c r="C92" s="1011"/>
      <c r="D92" s="446">
        <v>3</v>
      </c>
      <c r="E92" s="280" t="s">
        <v>165</v>
      </c>
      <c r="F92" s="447">
        <v>1692</v>
      </c>
      <c r="G92" s="484">
        <v>5076</v>
      </c>
      <c r="H92" s="447">
        <v>600</v>
      </c>
      <c r="I92" s="484">
        <v>1800</v>
      </c>
      <c r="J92" s="448">
        <v>6876</v>
      </c>
      <c r="K92" s="449"/>
      <c r="L92" s="39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</row>
    <row r="93" spans="1:34">
      <c r="A93" s="112"/>
      <c r="B93" s="1052" t="s">
        <v>367</v>
      </c>
      <c r="C93" s="1053"/>
      <c r="D93" s="446"/>
      <c r="E93" s="280"/>
      <c r="F93" s="447"/>
      <c r="G93" s="484"/>
      <c r="H93" s="447"/>
      <c r="I93" s="484"/>
      <c r="J93" s="448"/>
      <c r="K93" s="449"/>
      <c r="L93" s="39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</row>
    <row r="94" spans="1:34">
      <c r="A94" s="112"/>
      <c r="B94" s="1010" t="s">
        <v>222</v>
      </c>
      <c r="C94" s="1011"/>
      <c r="D94" s="446">
        <v>30</v>
      </c>
      <c r="E94" s="280" t="s">
        <v>165</v>
      </c>
      <c r="F94" s="447">
        <v>140</v>
      </c>
      <c r="G94" s="484">
        <v>4200</v>
      </c>
      <c r="H94" s="447">
        <v>300</v>
      </c>
      <c r="I94" s="484">
        <v>9000</v>
      </c>
      <c r="J94" s="448">
        <v>13200</v>
      </c>
      <c r="K94" s="449"/>
      <c r="L94" s="39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</row>
    <row r="95" spans="1:34">
      <c r="A95" s="112"/>
      <c r="B95" s="1010" t="s">
        <v>223</v>
      </c>
      <c r="C95" s="1011"/>
      <c r="D95" s="446">
        <v>43</v>
      </c>
      <c r="E95" s="280" t="s">
        <v>165</v>
      </c>
      <c r="F95" s="447">
        <v>190</v>
      </c>
      <c r="G95" s="484">
        <v>8170</v>
      </c>
      <c r="H95" s="447">
        <v>400</v>
      </c>
      <c r="I95" s="484">
        <v>17200</v>
      </c>
      <c r="J95" s="448">
        <v>25370</v>
      </c>
      <c r="K95" s="449"/>
      <c r="L95" s="39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</row>
    <row r="96" spans="1:34">
      <c r="A96" s="112"/>
      <c r="B96" s="1010" t="s">
        <v>224</v>
      </c>
      <c r="C96" s="1011"/>
      <c r="D96" s="446">
        <v>1</v>
      </c>
      <c r="E96" s="280" t="s">
        <v>165</v>
      </c>
      <c r="F96" s="447">
        <v>470</v>
      </c>
      <c r="G96" s="484">
        <v>470</v>
      </c>
      <c r="H96" s="447">
        <v>600</v>
      </c>
      <c r="I96" s="484">
        <v>600</v>
      </c>
      <c r="J96" s="448">
        <v>1070</v>
      </c>
      <c r="K96" s="449"/>
      <c r="L96" s="39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</row>
    <row r="97" spans="1:34">
      <c r="A97" s="112"/>
      <c r="B97" s="1052" t="s">
        <v>368</v>
      </c>
      <c r="C97" s="1053"/>
      <c r="D97" s="446"/>
      <c r="E97" s="280"/>
      <c r="F97" s="447"/>
      <c r="G97" s="484"/>
      <c r="H97" s="447"/>
      <c r="I97" s="484"/>
      <c r="J97" s="448"/>
      <c r="K97" s="449"/>
      <c r="L97" s="39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</row>
    <row r="98" spans="1:34">
      <c r="A98" s="112"/>
      <c r="B98" s="1010" t="s">
        <v>222</v>
      </c>
      <c r="C98" s="1011"/>
      <c r="D98" s="446">
        <v>1</v>
      </c>
      <c r="E98" s="280" t="s">
        <v>165</v>
      </c>
      <c r="F98" s="447">
        <v>565</v>
      </c>
      <c r="G98" s="484">
        <v>565</v>
      </c>
      <c r="H98" s="447">
        <v>300</v>
      </c>
      <c r="I98" s="484">
        <v>300</v>
      </c>
      <c r="J98" s="448">
        <v>865</v>
      </c>
      <c r="K98" s="449"/>
      <c r="L98" s="39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</row>
    <row r="99" spans="1:34">
      <c r="A99" s="112"/>
      <c r="B99" s="1010" t="s">
        <v>223</v>
      </c>
      <c r="C99" s="1011"/>
      <c r="D99" s="446">
        <v>2</v>
      </c>
      <c r="E99" s="280" t="s">
        <v>165</v>
      </c>
      <c r="F99" s="447">
        <v>600</v>
      </c>
      <c r="G99" s="484">
        <v>1200</v>
      </c>
      <c r="H99" s="447">
        <v>400</v>
      </c>
      <c r="I99" s="484">
        <v>800</v>
      </c>
      <c r="J99" s="448">
        <v>2000</v>
      </c>
      <c r="K99" s="449"/>
      <c r="L99" s="39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</row>
    <row r="100" spans="1:34">
      <c r="A100" s="112"/>
      <c r="B100" s="1052" t="s">
        <v>238</v>
      </c>
      <c r="C100" s="1053"/>
      <c r="D100" s="446"/>
      <c r="E100" s="280"/>
      <c r="F100" s="447"/>
      <c r="G100" s="484"/>
      <c r="H100" s="447"/>
      <c r="I100" s="484"/>
      <c r="J100" s="448"/>
      <c r="K100" s="449"/>
      <c r="L100" s="39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</row>
    <row r="101" spans="1:34">
      <c r="A101" s="112"/>
      <c r="B101" s="1010" t="s">
        <v>220</v>
      </c>
      <c r="C101" s="1011"/>
      <c r="D101" s="446">
        <v>10</v>
      </c>
      <c r="E101" s="280" t="s">
        <v>165</v>
      </c>
      <c r="F101" s="447">
        <v>1660</v>
      </c>
      <c r="G101" s="484">
        <v>16600</v>
      </c>
      <c r="H101" s="447">
        <v>200</v>
      </c>
      <c r="I101" s="484">
        <v>2000</v>
      </c>
      <c r="J101" s="448">
        <v>18600</v>
      </c>
      <c r="K101" s="449"/>
      <c r="L101" s="39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</row>
    <row r="102" spans="1:34">
      <c r="A102" s="112"/>
      <c r="B102" s="1010" t="s">
        <v>224</v>
      </c>
      <c r="C102" s="1011"/>
      <c r="D102" s="446">
        <v>14</v>
      </c>
      <c r="E102" s="280" t="s">
        <v>165</v>
      </c>
      <c r="F102" s="447">
        <v>5350</v>
      </c>
      <c r="G102" s="484">
        <v>74900</v>
      </c>
      <c r="H102" s="447">
        <v>600</v>
      </c>
      <c r="I102" s="484">
        <v>8400</v>
      </c>
      <c r="J102" s="448">
        <v>83300</v>
      </c>
      <c r="K102" s="449"/>
      <c r="L102" s="39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</row>
    <row r="103" spans="1:34">
      <c r="A103" s="310"/>
      <c r="B103" s="1002" t="s">
        <v>348</v>
      </c>
      <c r="C103" s="1003"/>
      <c r="D103" s="450"/>
      <c r="E103" s="451"/>
      <c r="F103" s="452"/>
      <c r="G103" s="453">
        <v>939215</v>
      </c>
      <c r="H103" s="453"/>
      <c r="I103" s="453">
        <v>367153</v>
      </c>
      <c r="J103" s="453">
        <v>1306368</v>
      </c>
      <c r="K103" s="454"/>
      <c r="L103" s="39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</row>
    <row r="104" spans="1:34">
      <c r="A104" s="278">
        <v>1.3</v>
      </c>
      <c r="B104" s="1063" t="s">
        <v>369</v>
      </c>
      <c r="C104" s="1064"/>
      <c r="D104" s="446"/>
      <c r="E104" s="280"/>
      <c r="F104" s="447"/>
      <c r="G104" s="484"/>
      <c r="H104" s="447"/>
      <c r="I104" s="484"/>
      <c r="J104" s="448"/>
      <c r="K104" s="449"/>
      <c r="L104" s="39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</row>
    <row r="105" spans="1:34" ht="21.75" customHeight="1">
      <c r="A105" s="112"/>
      <c r="B105" s="1052" t="s">
        <v>370</v>
      </c>
      <c r="C105" s="1053"/>
      <c r="D105" s="446"/>
      <c r="E105" s="280"/>
      <c r="F105" s="447"/>
      <c r="G105" s="484"/>
      <c r="H105" s="447"/>
      <c r="I105" s="484"/>
      <c r="J105" s="448"/>
      <c r="K105" s="449"/>
      <c r="L105" s="39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</row>
    <row r="106" spans="1:34" ht="21.75" customHeight="1">
      <c r="A106" s="112"/>
      <c r="B106" s="1010" t="s">
        <v>223</v>
      </c>
      <c r="C106" s="1011"/>
      <c r="D106" s="446">
        <v>1464</v>
      </c>
      <c r="E106" s="280" t="s">
        <v>41</v>
      </c>
      <c r="F106" s="447">
        <v>220</v>
      </c>
      <c r="G106" s="484">
        <v>322080</v>
      </c>
      <c r="H106" s="447">
        <v>100</v>
      </c>
      <c r="I106" s="484">
        <v>146400</v>
      </c>
      <c r="J106" s="448">
        <v>468480</v>
      </c>
      <c r="K106" s="449"/>
      <c r="L106" s="39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</row>
    <row r="107" spans="1:34" ht="21.75" customHeight="1">
      <c r="A107" s="112"/>
      <c r="B107" s="1010" t="s">
        <v>224</v>
      </c>
      <c r="C107" s="1011"/>
      <c r="D107" s="446">
        <v>240</v>
      </c>
      <c r="E107" s="280" t="s">
        <v>41</v>
      </c>
      <c r="F107" s="447">
        <v>466</v>
      </c>
      <c r="G107" s="484">
        <v>111840</v>
      </c>
      <c r="H107" s="447">
        <v>200</v>
      </c>
      <c r="I107" s="484">
        <v>48000</v>
      </c>
      <c r="J107" s="448">
        <v>159840</v>
      </c>
      <c r="K107" s="449"/>
      <c r="L107" s="39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</row>
    <row r="108" spans="1:34" ht="21.75" customHeight="1">
      <c r="A108" s="112"/>
      <c r="B108" s="1010" t="s">
        <v>226</v>
      </c>
      <c r="C108" s="1011"/>
      <c r="D108" s="446">
        <v>1</v>
      </c>
      <c r="E108" s="280" t="s">
        <v>190</v>
      </c>
      <c r="F108" s="447">
        <v>173568</v>
      </c>
      <c r="G108" s="484">
        <v>173568</v>
      </c>
      <c r="H108" s="447">
        <v>52070</v>
      </c>
      <c r="I108" s="484">
        <v>52070</v>
      </c>
      <c r="J108" s="448">
        <v>225638</v>
      </c>
      <c r="K108" s="449"/>
      <c r="L108" s="39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</row>
    <row r="109" spans="1:34" ht="21.75" customHeight="1">
      <c r="A109" s="112"/>
      <c r="B109" s="1010" t="s">
        <v>227</v>
      </c>
      <c r="C109" s="1011"/>
      <c r="D109" s="446">
        <v>1</v>
      </c>
      <c r="E109" s="280" t="s">
        <v>190</v>
      </c>
      <c r="F109" s="447">
        <v>130176</v>
      </c>
      <c r="G109" s="484">
        <v>130176</v>
      </c>
      <c r="H109" s="447">
        <v>39053</v>
      </c>
      <c r="I109" s="484">
        <v>39053</v>
      </c>
      <c r="J109" s="448">
        <v>169229</v>
      </c>
      <c r="K109" s="449"/>
      <c r="L109" s="39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</row>
    <row r="110" spans="1:34" ht="21.75" customHeight="1">
      <c r="A110" s="112"/>
      <c r="B110" s="1010" t="s">
        <v>228</v>
      </c>
      <c r="C110" s="1011"/>
      <c r="D110" s="446">
        <v>1</v>
      </c>
      <c r="E110" s="280" t="s">
        <v>190</v>
      </c>
      <c r="F110" s="447">
        <v>43392</v>
      </c>
      <c r="G110" s="484">
        <v>43392</v>
      </c>
      <c r="H110" s="447">
        <v>13018</v>
      </c>
      <c r="I110" s="484">
        <v>13018</v>
      </c>
      <c r="J110" s="448">
        <v>56410</v>
      </c>
      <c r="K110" s="449"/>
      <c r="L110" s="39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3"/>
      <c r="AE110" s="203"/>
      <c r="AF110" s="203"/>
      <c r="AG110" s="203"/>
      <c r="AH110" s="203"/>
    </row>
    <row r="111" spans="1:34" ht="21.75" customHeight="1">
      <c r="A111" s="112"/>
      <c r="B111" s="1052" t="s">
        <v>371</v>
      </c>
      <c r="C111" s="1053"/>
      <c r="D111" s="446"/>
      <c r="E111" s="280"/>
      <c r="F111" s="447"/>
      <c r="G111" s="484"/>
      <c r="H111" s="447"/>
      <c r="I111" s="484"/>
      <c r="J111" s="448"/>
      <c r="K111" s="449"/>
      <c r="L111" s="39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</row>
    <row r="112" spans="1:34" ht="21.75" customHeight="1">
      <c r="A112" s="112"/>
      <c r="B112" s="1010" t="s">
        <v>223</v>
      </c>
      <c r="C112" s="1011"/>
      <c r="D112" s="446">
        <v>72</v>
      </c>
      <c r="E112" s="280" t="s">
        <v>41</v>
      </c>
      <c r="F112" s="447">
        <v>317</v>
      </c>
      <c r="G112" s="484">
        <v>22824</v>
      </c>
      <c r="H112" s="447">
        <v>120</v>
      </c>
      <c r="I112" s="484">
        <v>8640</v>
      </c>
      <c r="J112" s="448">
        <v>31464</v>
      </c>
      <c r="K112" s="449"/>
      <c r="L112" s="39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</row>
    <row r="113" spans="1:34" ht="21.75" customHeight="1">
      <c r="A113" s="112"/>
      <c r="B113" s="1010" t="s">
        <v>224</v>
      </c>
      <c r="C113" s="1011"/>
      <c r="D113" s="446">
        <v>66</v>
      </c>
      <c r="E113" s="280" t="s">
        <v>41</v>
      </c>
      <c r="F113" s="447">
        <v>667</v>
      </c>
      <c r="G113" s="484">
        <v>44022</v>
      </c>
      <c r="H113" s="447">
        <v>250</v>
      </c>
      <c r="I113" s="484">
        <v>16500</v>
      </c>
      <c r="J113" s="448">
        <v>60522</v>
      </c>
      <c r="K113" s="449"/>
      <c r="L113" s="39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</row>
    <row r="114" spans="1:34" ht="21.75" customHeight="1">
      <c r="A114" s="112"/>
      <c r="B114" s="1010" t="s">
        <v>226</v>
      </c>
      <c r="C114" s="1011"/>
      <c r="D114" s="446">
        <v>1</v>
      </c>
      <c r="E114" s="280" t="s">
        <v>190</v>
      </c>
      <c r="F114" s="447">
        <v>26738</v>
      </c>
      <c r="G114" s="484">
        <v>26738</v>
      </c>
      <c r="H114" s="447">
        <v>8021</v>
      </c>
      <c r="I114" s="484">
        <v>8021</v>
      </c>
      <c r="J114" s="448">
        <v>34759</v>
      </c>
      <c r="K114" s="449"/>
      <c r="L114" s="39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</row>
    <row r="115" spans="1:34" ht="21.75" customHeight="1">
      <c r="A115" s="112"/>
      <c r="B115" s="1010" t="s">
        <v>227</v>
      </c>
      <c r="C115" s="1011"/>
      <c r="D115" s="446">
        <v>1</v>
      </c>
      <c r="E115" s="280" t="s">
        <v>190</v>
      </c>
      <c r="F115" s="447">
        <v>13369</v>
      </c>
      <c r="G115" s="484">
        <v>13369</v>
      </c>
      <c r="H115" s="447">
        <v>4011</v>
      </c>
      <c r="I115" s="484">
        <v>4011</v>
      </c>
      <c r="J115" s="448">
        <v>17380</v>
      </c>
      <c r="K115" s="449"/>
      <c r="L115" s="39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</row>
    <row r="116" spans="1:34" ht="21.75" customHeight="1">
      <c r="A116" s="112"/>
      <c r="B116" s="1010" t="s">
        <v>228</v>
      </c>
      <c r="C116" s="1011"/>
      <c r="D116" s="446">
        <v>1</v>
      </c>
      <c r="E116" s="280" t="s">
        <v>190</v>
      </c>
      <c r="F116" s="447">
        <v>6685</v>
      </c>
      <c r="G116" s="484">
        <v>6685</v>
      </c>
      <c r="H116" s="447">
        <v>2006</v>
      </c>
      <c r="I116" s="484">
        <v>2006</v>
      </c>
      <c r="J116" s="448">
        <v>8691</v>
      </c>
      <c r="K116" s="449"/>
      <c r="L116" s="39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</row>
    <row r="117" spans="1:34" ht="21.75" customHeight="1">
      <c r="A117" s="112"/>
      <c r="B117" s="1052" t="s">
        <v>366</v>
      </c>
      <c r="C117" s="1053"/>
      <c r="D117" s="446"/>
      <c r="E117" s="280"/>
      <c r="F117" s="447"/>
      <c r="G117" s="484"/>
      <c r="H117" s="447"/>
      <c r="I117" s="484"/>
      <c r="J117" s="448"/>
      <c r="K117" s="449"/>
      <c r="L117" s="39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</row>
    <row r="118" spans="1:34" ht="21.75" customHeight="1">
      <c r="A118" s="112"/>
      <c r="B118" s="1010" t="s">
        <v>223</v>
      </c>
      <c r="C118" s="1011"/>
      <c r="D118" s="446">
        <v>1</v>
      </c>
      <c r="E118" s="280" t="s">
        <v>165</v>
      </c>
      <c r="F118" s="447">
        <v>725</v>
      </c>
      <c r="G118" s="484">
        <v>725</v>
      </c>
      <c r="H118" s="447">
        <v>400</v>
      </c>
      <c r="I118" s="484">
        <v>400</v>
      </c>
      <c r="J118" s="448">
        <v>1125</v>
      </c>
      <c r="K118" s="449"/>
      <c r="L118" s="39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</row>
    <row r="119" spans="1:34" ht="21.75" customHeight="1">
      <c r="A119" s="112"/>
      <c r="B119" s="1010" t="s">
        <v>224</v>
      </c>
      <c r="C119" s="1011"/>
      <c r="D119" s="446">
        <v>1</v>
      </c>
      <c r="E119" s="280" t="s">
        <v>165</v>
      </c>
      <c r="F119" s="447">
        <v>1692</v>
      </c>
      <c r="G119" s="484">
        <v>1692</v>
      </c>
      <c r="H119" s="447">
        <v>600</v>
      </c>
      <c r="I119" s="484">
        <v>600</v>
      </c>
      <c r="J119" s="448">
        <v>2292</v>
      </c>
      <c r="K119" s="449"/>
      <c r="L119" s="39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</row>
    <row r="120" spans="1:34" ht="21.75" customHeight="1">
      <c r="A120" s="112"/>
      <c r="B120" s="1052" t="s">
        <v>372</v>
      </c>
      <c r="C120" s="1053"/>
      <c r="D120" s="446"/>
      <c r="E120" s="280"/>
      <c r="F120" s="447"/>
      <c r="G120" s="484"/>
      <c r="H120" s="447"/>
      <c r="I120" s="484"/>
      <c r="J120" s="448"/>
      <c r="K120" s="449"/>
      <c r="L120" s="39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</row>
    <row r="121" spans="1:34" ht="21.75" customHeight="1">
      <c r="A121" s="112"/>
      <c r="B121" s="1010" t="s">
        <v>223</v>
      </c>
      <c r="C121" s="1011"/>
      <c r="D121" s="446">
        <v>20</v>
      </c>
      <c r="E121" s="280" t="s">
        <v>165</v>
      </c>
      <c r="F121" s="447">
        <v>467</v>
      </c>
      <c r="G121" s="484">
        <v>9340</v>
      </c>
      <c r="H121" s="447">
        <v>400</v>
      </c>
      <c r="I121" s="484">
        <v>8000</v>
      </c>
      <c r="J121" s="448">
        <v>17340</v>
      </c>
      <c r="K121" s="449"/>
      <c r="L121" s="39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</row>
    <row r="122" spans="1:34" ht="21.75" customHeight="1">
      <c r="A122" s="112"/>
      <c r="B122" s="1052" t="s">
        <v>238</v>
      </c>
      <c r="C122" s="1053"/>
      <c r="D122" s="446"/>
      <c r="E122" s="280"/>
      <c r="F122" s="447"/>
      <c r="G122" s="484"/>
      <c r="H122" s="447"/>
      <c r="I122" s="484"/>
      <c r="J122" s="448"/>
      <c r="K122" s="449"/>
      <c r="L122" s="39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</row>
    <row r="123" spans="1:34" ht="23.25" customHeight="1">
      <c r="A123" s="112"/>
      <c r="B123" s="1010" t="s">
        <v>223</v>
      </c>
      <c r="C123" s="1011"/>
      <c r="D123" s="446">
        <v>13</v>
      </c>
      <c r="E123" s="280" t="s">
        <v>165</v>
      </c>
      <c r="F123" s="447">
        <v>3200</v>
      </c>
      <c r="G123" s="484">
        <v>41600</v>
      </c>
      <c r="H123" s="447">
        <v>400</v>
      </c>
      <c r="I123" s="484">
        <v>5200</v>
      </c>
      <c r="J123" s="448">
        <v>46800</v>
      </c>
      <c r="K123" s="449"/>
      <c r="L123" s="39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</row>
    <row r="124" spans="1:34" ht="23.25" customHeight="1">
      <c r="A124" s="112"/>
      <c r="B124" s="1010" t="s">
        <v>224</v>
      </c>
      <c r="C124" s="1011"/>
      <c r="D124" s="446">
        <v>16</v>
      </c>
      <c r="E124" s="280" t="s">
        <v>165</v>
      </c>
      <c r="F124" s="447">
        <v>5350</v>
      </c>
      <c r="G124" s="484">
        <v>85600</v>
      </c>
      <c r="H124" s="447">
        <v>600</v>
      </c>
      <c r="I124" s="484">
        <v>9600</v>
      </c>
      <c r="J124" s="448">
        <v>95200</v>
      </c>
      <c r="K124" s="449"/>
      <c r="L124" s="39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</row>
    <row r="125" spans="1:34" ht="23.25" customHeight="1">
      <c r="A125" s="112"/>
      <c r="B125" s="1070" t="s">
        <v>266</v>
      </c>
      <c r="C125" s="1071"/>
      <c r="D125" s="279"/>
      <c r="E125" s="280"/>
      <c r="F125" s="763"/>
      <c r="G125" s="484"/>
      <c r="H125" s="282"/>
      <c r="I125" s="484"/>
      <c r="J125" s="283"/>
      <c r="K125" s="764" t="s">
        <v>269</v>
      </c>
      <c r="L125" s="39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</row>
    <row r="126" spans="1:34" ht="23.25" customHeight="1">
      <c r="A126" s="112"/>
      <c r="B126" s="1010" t="s">
        <v>262</v>
      </c>
      <c r="C126" s="1011"/>
      <c r="D126" s="446">
        <v>421</v>
      </c>
      <c r="E126" s="280" t="s">
        <v>109</v>
      </c>
      <c r="F126" s="447">
        <v>0</v>
      </c>
      <c r="G126" s="484">
        <v>0</v>
      </c>
      <c r="H126" s="447">
        <v>60</v>
      </c>
      <c r="I126" s="484">
        <v>25260</v>
      </c>
      <c r="J126" s="448">
        <v>25260</v>
      </c>
      <c r="K126" s="449"/>
      <c r="L126" s="39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</row>
    <row r="127" spans="1:34" ht="23.25" customHeight="1">
      <c r="A127" s="112"/>
      <c r="B127" s="1010" t="s">
        <v>267</v>
      </c>
      <c r="C127" s="1011"/>
      <c r="D127" s="446">
        <v>27</v>
      </c>
      <c r="E127" s="280" t="s">
        <v>165</v>
      </c>
      <c r="F127" s="447">
        <v>7231</v>
      </c>
      <c r="G127" s="484">
        <v>195237</v>
      </c>
      <c r="H127" s="300" t="s">
        <v>389</v>
      </c>
      <c r="I127" s="300" t="s">
        <v>389</v>
      </c>
      <c r="J127" s="406">
        <v>195237</v>
      </c>
      <c r="K127" s="449" t="s">
        <v>131</v>
      </c>
      <c r="L127" s="39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</row>
    <row r="128" spans="1:34" ht="23.25" customHeight="1">
      <c r="A128" s="112"/>
      <c r="B128" s="1010" t="s">
        <v>268</v>
      </c>
      <c r="C128" s="1011"/>
      <c r="D128" s="446">
        <v>153</v>
      </c>
      <c r="E128" s="280" t="s">
        <v>263</v>
      </c>
      <c r="F128" s="447">
        <v>960</v>
      </c>
      <c r="G128" s="484">
        <v>146880</v>
      </c>
      <c r="H128" s="447">
        <v>100</v>
      </c>
      <c r="I128" s="484">
        <v>15300</v>
      </c>
      <c r="J128" s="448">
        <v>162180</v>
      </c>
      <c r="K128" s="449"/>
      <c r="L128" s="39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</row>
    <row r="129" spans="1:34" ht="23.25" customHeight="1">
      <c r="A129" s="112"/>
      <c r="B129" s="1010" t="s">
        <v>264</v>
      </c>
      <c r="C129" s="1011"/>
      <c r="D129" s="446">
        <v>27</v>
      </c>
      <c r="E129" s="280" t="s">
        <v>109</v>
      </c>
      <c r="F129" s="447">
        <v>495</v>
      </c>
      <c r="G129" s="484">
        <v>13365</v>
      </c>
      <c r="H129" s="447">
        <v>91</v>
      </c>
      <c r="I129" s="484">
        <v>2457</v>
      </c>
      <c r="J129" s="448">
        <v>15822</v>
      </c>
      <c r="K129" s="449"/>
      <c r="L129" s="39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</row>
    <row r="130" spans="1:34" ht="23.25" customHeight="1">
      <c r="A130" s="112"/>
      <c r="B130" s="1010" t="s">
        <v>265</v>
      </c>
      <c r="C130" s="1011"/>
      <c r="D130" s="446">
        <v>22</v>
      </c>
      <c r="E130" s="280" t="s">
        <v>109</v>
      </c>
      <c r="F130" s="447">
        <v>2096</v>
      </c>
      <c r="G130" s="484">
        <v>46112</v>
      </c>
      <c r="H130" s="447">
        <v>306</v>
      </c>
      <c r="I130" s="484">
        <v>6732</v>
      </c>
      <c r="J130" s="448">
        <v>52844</v>
      </c>
      <c r="K130" s="449"/>
      <c r="L130" s="39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</row>
    <row r="131" spans="1:34">
      <c r="A131" s="310"/>
      <c r="B131" s="1002" t="s">
        <v>153</v>
      </c>
      <c r="C131" s="1003"/>
      <c r="D131" s="450"/>
      <c r="E131" s="451"/>
      <c r="F131" s="452"/>
      <c r="G131" s="453">
        <v>1435245</v>
      </c>
      <c r="H131" s="453"/>
      <c r="I131" s="453">
        <v>411268</v>
      </c>
      <c r="J131" s="453">
        <v>1846513</v>
      </c>
      <c r="K131" s="454"/>
      <c r="L131" s="39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</row>
    <row r="132" spans="1:34">
      <c r="A132" s="310"/>
      <c r="B132" s="1002" t="s">
        <v>102</v>
      </c>
      <c r="C132" s="1003"/>
      <c r="D132" s="450"/>
      <c r="E132" s="451"/>
      <c r="F132" s="452"/>
      <c r="G132" s="453">
        <v>3921042</v>
      </c>
      <c r="H132" s="453"/>
      <c r="I132" s="453">
        <v>1084464</v>
      </c>
      <c r="J132" s="453">
        <v>5005506</v>
      </c>
      <c r="K132" s="454"/>
      <c r="L132" s="166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</row>
    <row r="133" spans="1:34" s="462" customFormat="1">
      <c r="A133" s="318">
        <v>2</v>
      </c>
      <c r="B133" s="965" t="s">
        <v>601</v>
      </c>
      <c r="C133" s="965" t="s">
        <v>399</v>
      </c>
      <c r="D133" s="678"/>
      <c r="E133" s="678"/>
      <c r="F133" s="319"/>
      <c r="G133" s="320"/>
      <c r="H133" s="678"/>
      <c r="I133" s="320"/>
      <c r="J133" s="321"/>
      <c r="K133" s="322"/>
      <c r="L133" s="220"/>
      <c r="M133" s="203"/>
      <c r="N133" s="203"/>
      <c r="O133" s="491"/>
      <c r="P133" s="491"/>
      <c r="Q133" s="172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</row>
    <row r="134" spans="1:34" s="462" customFormat="1">
      <c r="A134" s="318"/>
      <c r="B134" s="1007" t="s">
        <v>629</v>
      </c>
      <c r="C134" s="1007"/>
      <c r="D134" s="333"/>
      <c r="E134" s="678"/>
      <c r="F134" s="319"/>
      <c r="G134" s="320"/>
      <c r="H134" s="678"/>
      <c r="I134" s="320"/>
      <c r="J134" s="321"/>
      <c r="K134" s="322"/>
      <c r="L134" s="220"/>
      <c r="M134" s="203"/>
      <c r="N134" s="203"/>
      <c r="O134" s="491"/>
      <c r="P134" s="491"/>
      <c r="Q134" s="172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</row>
    <row r="135" spans="1:34" s="462" customFormat="1" ht="72" customHeight="1">
      <c r="A135" s="332"/>
      <c r="B135" s="1005" t="s">
        <v>630</v>
      </c>
      <c r="C135" s="1005"/>
      <c r="D135" s="678">
        <v>1</v>
      </c>
      <c r="E135" s="333" t="s">
        <v>105</v>
      </c>
      <c r="F135" s="334">
        <v>57292</v>
      </c>
      <c r="G135" s="300">
        <v>57292</v>
      </c>
      <c r="H135" s="335">
        <v>275</v>
      </c>
      <c r="I135" s="300">
        <v>275</v>
      </c>
      <c r="J135" s="336">
        <v>57567</v>
      </c>
      <c r="K135" s="337"/>
      <c r="L135" s="220"/>
      <c r="M135" s="203"/>
      <c r="N135" s="203"/>
      <c r="O135" s="491"/>
      <c r="P135" s="491"/>
      <c r="Q135" s="172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</row>
    <row r="136" spans="1:34" s="462" customFormat="1" ht="24" customHeight="1">
      <c r="A136" s="112"/>
      <c r="B136" s="1005" t="s">
        <v>631</v>
      </c>
      <c r="C136" s="1005"/>
      <c r="D136" s="678">
        <v>2</v>
      </c>
      <c r="E136" s="333" t="s">
        <v>105</v>
      </c>
      <c r="F136" s="335">
        <v>3071</v>
      </c>
      <c r="G136" s="482">
        <v>6142</v>
      </c>
      <c r="H136" s="335"/>
      <c r="I136" s="482" t="s">
        <v>389</v>
      </c>
      <c r="J136" s="336">
        <v>6142</v>
      </c>
      <c r="K136" s="489"/>
      <c r="L136" s="39"/>
      <c r="M136" s="203"/>
      <c r="N136" s="203"/>
      <c r="O136" s="491"/>
      <c r="P136" s="491"/>
      <c r="Q136" s="172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</row>
    <row r="137" spans="1:34" s="462" customFormat="1" ht="24" customHeight="1">
      <c r="A137" s="112"/>
      <c r="B137" s="1005" t="s">
        <v>632</v>
      </c>
      <c r="C137" s="1005"/>
      <c r="D137" s="678">
        <v>2</v>
      </c>
      <c r="E137" s="333" t="s">
        <v>105</v>
      </c>
      <c r="F137" s="334">
        <v>2008</v>
      </c>
      <c r="G137" s="300">
        <v>4016</v>
      </c>
      <c r="H137" s="335"/>
      <c r="I137" s="300" t="s">
        <v>389</v>
      </c>
      <c r="J137" s="336">
        <v>4016</v>
      </c>
      <c r="K137" s="489"/>
      <c r="L137" s="166"/>
      <c r="M137" s="203"/>
      <c r="N137" s="203"/>
      <c r="O137" s="491"/>
      <c r="P137" s="491"/>
      <c r="Q137" s="172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203"/>
      <c r="AG137" s="203"/>
      <c r="AH137" s="203"/>
    </row>
    <row r="138" spans="1:34" s="462" customFormat="1" ht="24" customHeight="1">
      <c r="A138" s="112"/>
      <c r="B138" s="967" t="s">
        <v>408</v>
      </c>
      <c r="C138" s="968"/>
      <c r="D138" s="678">
        <v>1</v>
      </c>
      <c r="E138" s="333" t="s">
        <v>105</v>
      </c>
      <c r="F138" s="335">
        <v>1738</v>
      </c>
      <c r="G138" s="482">
        <v>1738</v>
      </c>
      <c r="H138" s="335"/>
      <c r="I138" s="482" t="s">
        <v>389</v>
      </c>
      <c r="J138" s="336">
        <v>1738</v>
      </c>
      <c r="K138" s="489"/>
      <c r="L138" s="166"/>
      <c r="M138" s="203"/>
      <c r="N138" s="203"/>
      <c r="O138" s="491"/>
      <c r="P138" s="491"/>
      <c r="Q138" s="172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</row>
    <row r="139" spans="1:34" s="462" customFormat="1" ht="24" customHeight="1">
      <c r="A139" s="112"/>
      <c r="B139" s="967" t="s">
        <v>633</v>
      </c>
      <c r="C139" s="968"/>
      <c r="D139" s="678">
        <v>1</v>
      </c>
      <c r="E139" s="333" t="s">
        <v>105</v>
      </c>
      <c r="F139" s="335">
        <v>3000</v>
      </c>
      <c r="G139" s="482">
        <v>3000</v>
      </c>
      <c r="H139" s="335">
        <v>275</v>
      </c>
      <c r="I139" s="482" t="s">
        <v>389</v>
      </c>
      <c r="J139" s="336">
        <v>3000</v>
      </c>
      <c r="K139" s="489"/>
      <c r="L139" s="166"/>
      <c r="M139" s="203"/>
      <c r="N139" s="203"/>
      <c r="O139" s="491"/>
      <c r="P139" s="491"/>
      <c r="Q139" s="172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</row>
    <row r="140" spans="1:34" s="462" customFormat="1">
      <c r="A140" s="112"/>
      <c r="B140" s="1052" t="s">
        <v>634</v>
      </c>
      <c r="C140" s="1053"/>
      <c r="D140" s="678"/>
      <c r="E140" s="333"/>
      <c r="F140" s="335"/>
      <c r="G140" s="482"/>
      <c r="H140" s="335"/>
      <c r="I140" s="482"/>
      <c r="J140" s="336"/>
      <c r="K140" s="489"/>
      <c r="L140" s="166"/>
      <c r="M140" s="203"/>
      <c r="N140" s="203"/>
      <c r="O140" s="491"/>
      <c r="P140" s="491"/>
      <c r="Q140" s="172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</row>
    <row r="141" spans="1:34" s="462" customFormat="1" ht="72" customHeight="1">
      <c r="A141" s="332"/>
      <c r="B141" s="970" t="s">
        <v>635</v>
      </c>
      <c r="C141" s="970"/>
      <c r="D141" s="333">
        <v>1</v>
      </c>
      <c r="E141" s="333" t="s">
        <v>105</v>
      </c>
      <c r="F141" s="334">
        <v>18560</v>
      </c>
      <c r="G141" s="300">
        <v>18560</v>
      </c>
      <c r="H141" s="335">
        <v>275</v>
      </c>
      <c r="I141" s="300">
        <v>275</v>
      </c>
      <c r="J141" s="336">
        <v>18835</v>
      </c>
      <c r="K141" s="337"/>
      <c r="L141" s="166"/>
      <c r="M141" s="203"/>
      <c r="N141" s="203"/>
      <c r="O141" s="491"/>
      <c r="P141" s="491"/>
      <c r="Q141" s="172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3"/>
      <c r="AE141" s="203"/>
      <c r="AF141" s="203"/>
      <c r="AG141" s="203"/>
      <c r="AH141" s="203"/>
    </row>
    <row r="142" spans="1:34" s="462" customFormat="1" ht="24" customHeight="1">
      <c r="A142" s="347"/>
      <c r="B142" s="961" t="s">
        <v>396</v>
      </c>
      <c r="C142" s="961" t="s">
        <v>397</v>
      </c>
      <c r="D142" s="305">
        <v>1</v>
      </c>
      <c r="E142" s="295" t="s">
        <v>387</v>
      </c>
      <c r="F142" s="306">
        <v>2722</v>
      </c>
      <c r="G142" s="307">
        <v>2722</v>
      </c>
      <c r="H142" s="306">
        <v>16</v>
      </c>
      <c r="I142" s="281">
        <v>16</v>
      </c>
      <c r="J142" s="308">
        <v>2738</v>
      </c>
      <c r="K142" s="309"/>
      <c r="L142" s="39"/>
      <c r="M142" s="203"/>
      <c r="N142" s="203"/>
      <c r="O142" s="491"/>
      <c r="P142" s="491"/>
      <c r="Q142" s="172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3"/>
      <c r="AF142" s="203"/>
      <c r="AG142" s="203"/>
      <c r="AH142" s="203"/>
    </row>
    <row r="143" spans="1:34" s="462" customFormat="1" ht="21.75" customHeight="1">
      <c r="A143" s="416"/>
      <c r="B143" s="1002" t="s">
        <v>441</v>
      </c>
      <c r="C143" s="1003"/>
      <c r="D143" s="417"/>
      <c r="E143" s="418"/>
      <c r="F143" s="419"/>
      <c r="G143" s="422">
        <v>93470</v>
      </c>
      <c r="H143" s="421"/>
      <c r="I143" s="422">
        <v>566</v>
      </c>
      <c r="J143" s="422">
        <v>94036</v>
      </c>
      <c r="K143" s="423"/>
      <c r="L143" s="39"/>
      <c r="M143" s="203"/>
      <c r="N143" s="203"/>
      <c r="O143" s="491"/>
      <c r="P143" s="491"/>
      <c r="Q143" s="172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3"/>
      <c r="AB143" s="203"/>
      <c r="AC143" s="203"/>
      <c r="AD143" s="203"/>
      <c r="AE143" s="203"/>
      <c r="AF143" s="203"/>
      <c r="AG143" s="203"/>
      <c r="AH143" s="203"/>
    </row>
    <row r="144" spans="1:34" s="462" customFormat="1" ht="21.75" customHeight="1">
      <c r="A144" s="318">
        <v>3</v>
      </c>
      <c r="B144" s="965" t="s">
        <v>507</v>
      </c>
      <c r="C144" s="965" t="s">
        <v>508</v>
      </c>
      <c r="D144" s="405"/>
      <c r="E144" s="411"/>
      <c r="F144" s="412"/>
      <c r="G144" s="413"/>
      <c r="H144" s="414"/>
      <c r="I144" s="413"/>
      <c r="J144" s="415"/>
      <c r="K144" s="402"/>
      <c r="L144" s="403"/>
      <c r="M144" s="203"/>
      <c r="N144" s="203"/>
      <c r="O144" s="491"/>
      <c r="P144" s="491"/>
      <c r="Q144" s="172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  <c r="AE144" s="203"/>
      <c r="AF144" s="203"/>
      <c r="AG144" s="203"/>
      <c r="AH144" s="203"/>
    </row>
    <row r="145" spans="1:34" s="462" customFormat="1" ht="21.75" customHeight="1">
      <c r="A145" s="404"/>
      <c r="B145" s="961" t="s">
        <v>636</v>
      </c>
      <c r="C145" s="961" t="s">
        <v>510</v>
      </c>
      <c r="D145" s="333">
        <v>161</v>
      </c>
      <c r="E145" s="333" t="s">
        <v>392</v>
      </c>
      <c r="F145" s="334">
        <v>33</v>
      </c>
      <c r="G145" s="300">
        <v>5313</v>
      </c>
      <c r="H145" s="306">
        <v>25</v>
      </c>
      <c r="I145" s="300">
        <v>4025</v>
      </c>
      <c r="J145" s="336">
        <v>9338</v>
      </c>
      <c r="K145" s="337"/>
      <c r="L145" s="403"/>
      <c r="M145" s="203"/>
      <c r="N145" s="203"/>
      <c r="O145" s="491"/>
      <c r="P145" s="491"/>
      <c r="Q145" s="172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</row>
    <row r="146" spans="1:34" s="462" customFormat="1" ht="21.75" customHeight="1">
      <c r="A146" s="404"/>
      <c r="B146" s="961" t="s">
        <v>525</v>
      </c>
      <c r="C146" s="961" t="s">
        <v>510</v>
      </c>
      <c r="D146" s="333">
        <v>36</v>
      </c>
      <c r="E146" s="333" t="s">
        <v>392</v>
      </c>
      <c r="F146" s="334">
        <v>22</v>
      </c>
      <c r="G146" s="300">
        <v>792</v>
      </c>
      <c r="H146" s="306">
        <v>12</v>
      </c>
      <c r="I146" s="300">
        <v>432</v>
      </c>
      <c r="J146" s="336">
        <v>1224</v>
      </c>
      <c r="K146" s="337"/>
      <c r="L146" s="403"/>
      <c r="M146" s="203"/>
      <c r="N146" s="203"/>
      <c r="O146" s="491"/>
      <c r="P146" s="491"/>
      <c r="Q146" s="172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</row>
    <row r="147" spans="1:34" s="462" customFormat="1" ht="21.75" customHeight="1">
      <c r="A147" s="404"/>
      <c r="B147" s="946" t="s">
        <v>526</v>
      </c>
      <c r="C147" s="947" t="s">
        <v>512</v>
      </c>
      <c r="D147" s="333">
        <v>7</v>
      </c>
      <c r="E147" s="333" t="s">
        <v>392</v>
      </c>
      <c r="F147" s="334">
        <v>13</v>
      </c>
      <c r="G147" s="300">
        <v>91</v>
      </c>
      <c r="H147" s="306">
        <v>10</v>
      </c>
      <c r="I147" s="300">
        <v>70</v>
      </c>
      <c r="J147" s="336">
        <v>161</v>
      </c>
      <c r="K147" s="337"/>
      <c r="L147" s="403"/>
      <c r="M147" s="203"/>
      <c r="N147" s="203"/>
      <c r="O147" s="491"/>
      <c r="P147" s="491"/>
      <c r="Q147" s="172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</row>
    <row r="148" spans="1:34" s="462" customFormat="1" ht="21.75" customHeight="1">
      <c r="A148" s="401"/>
      <c r="B148" s="946" t="s">
        <v>527</v>
      </c>
      <c r="C148" s="947" t="s">
        <v>504</v>
      </c>
      <c r="D148" s="333">
        <v>90</v>
      </c>
      <c r="E148" s="333" t="s">
        <v>392</v>
      </c>
      <c r="F148" s="334">
        <v>9</v>
      </c>
      <c r="G148" s="300">
        <v>810</v>
      </c>
      <c r="H148" s="306">
        <v>7</v>
      </c>
      <c r="I148" s="300">
        <v>630</v>
      </c>
      <c r="J148" s="336">
        <v>1440</v>
      </c>
      <c r="K148" s="402"/>
      <c r="L148" s="403"/>
      <c r="M148" s="203"/>
      <c r="N148" s="203"/>
      <c r="O148" s="491"/>
      <c r="P148" s="491"/>
      <c r="Q148" s="172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</row>
    <row r="149" spans="1:34" s="462" customFormat="1" ht="21.75" customHeight="1">
      <c r="A149" s="401"/>
      <c r="B149" s="946" t="s">
        <v>637</v>
      </c>
      <c r="C149" s="947"/>
      <c r="D149" s="333">
        <v>250</v>
      </c>
      <c r="E149" s="333" t="s">
        <v>392</v>
      </c>
      <c r="F149" s="334">
        <v>54</v>
      </c>
      <c r="G149" s="300">
        <v>13500</v>
      </c>
      <c r="H149" s="306">
        <v>10</v>
      </c>
      <c r="I149" s="300">
        <v>2500</v>
      </c>
      <c r="J149" s="336">
        <v>16000</v>
      </c>
      <c r="K149" s="402"/>
      <c r="L149" s="403"/>
      <c r="M149" s="203"/>
      <c r="N149" s="203"/>
      <c r="O149" s="491"/>
      <c r="P149" s="491"/>
      <c r="Q149" s="172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</row>
    <row r="150" spans="1:34" s="462" customFormat="1" ht="21.75" customHeight="1">
      <c r="A150" s="401"/>
      <c r="B150" s="946" t="s">
        <v>528</v>
      </c>
      <c r="C150" s="947" t="s">
        <v>397</v>
      </c>
      <c r="D150" s="305">
        <v>1</v>
      </c>
      <c r="E150" s="295" t="s">
        <v>387</v>
      </c>
      <c r="F150" s="306">
        <v>350</v>
      </c>
      <c r="G150" s="307">
        <v>350</v>
      </c>
      <c r="H150" s="306">
        <v>257</v>
      </c>
      <c r="I150" s="281">
        <v>257</v>
      </c>
      <c r="J150" s="308">
        <v>607</v>
      </c>
      <c r="K150" s="337"/>
      <c r="L150" s="403"/>
      <c r="M150" s="203"/>
      <c r="N150" s="203"/>
      <c r="O150" s="491"/>
      <c r="P150" s="491"/>
      <c r="Q150" s="172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</row>
    <row r="151" spans="1:34" s="462" customFormat="1" ht="21.75" customHeight="1">
      <c r="A151" s="416"/>
      <c r="B151" s="1002" t="s">
        <v>451</v>
      </c>
      <c r="C151" s="1003"/>
      <c r="D151" s="417"/>
      <c r="E151" s="418"/>
      <c r="F151" s="419"/>
      <c r="G151" s="422">
        <v>20856</v>
      </c>
      <c r="H151" s="421"/>
      <c r="I151" s="422">
        <v>7914</v>
      </c>
      <c r="J151" s="422">
        <v>28770</v>
      </c>
      <c r="K151" s="423"/>
      <c r="L151" s="39"/>
      <c r="M151" s="203"/>
      <c r="N151" s="203"/>
      <c r="O151" s="491"/>
      <c r="P151" s="491"/>
      <c r="Q151" s="172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</row>
    <row r="152" spans="1:34" s="462" customFormat="1" ht="21.75" customHeight="1">
      <c r="A152" s="424">
        <v>4</v>
      </c>
      <c r="B152" s="962" t="s">
        <v>530</v>
      </c>
      <c r="C152" s="963" t="s">
        <v>489</v>
      </c>
      <c r="D152" s="405"/>
      <c r="E152" s="411"/>
      <c r="F152" s="412"/>
      <c r="G152" s="413"/>
      <c r="H152" s="414"/>
      <c r="I152" s="413"/>
      <c r="J152" s="415"/>
      <c r="K152" s="402"/>
      <c r="L152" s="39"/>
      <c r="M152" s="203"/>
      <c r="N152" s="203"/>
      <c r="O152" s="491"/>
      <c r="P152" s="491"/>
      <c r="Q152" s="172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</row>
    <row r="153" spans="1:34" s="462" customFormat="1" ht="21.75" customHeight="1">
      <c r="A153" s="404"/>
      <c r="B153" s="946" t="s">
        <v>536</v>
      </c>
      <c r="C153" s="947" t="s">
        <v>394</v>
      </c>
      <c r="D153" s="405">
        <v>19</v>
      </c>
      <c r="E153" s="295" t="s">
        <v>392</v>
      </c>
      <c r="F153" s="296">
        <v>160</v>
      </c>
      <c r="G153" s="297">
        <v>3040</v>
      </c>
      <c r="H153" s="304">
        <v>42</v>
      </c>
      <c r="I153" s="297">
        <v>798</v>
      </c>
      <c r="J153" s="406">
        <v>3838</v>
      </c>
      <c r="K153" s="402"/>
      <c r="L153" s="403"/>
      <c r="M153" s="203"/>
      <c r="N153" s="203"/>
      <c r="O153" s="491"/>
      <c r="P153" s="491"/>
      <c r="Q153" s="172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</row>
    <row r="154" spans="1:34" s="462" customFormat="1" ht="21.75" customHeight="1">
      <c r="A154" s="404"/>
      <c r="B154" s="946" t="s">
        <v>537</v>
      </c>
      <c r="C154" s="947" t="s">
        <v>394</v>
      </c>
      <c r="D154" s="405">
        <v>7</v>
      </c>
      <c r="E154" s="295" t="s">
        <v>392</v>
      </c>
      <c r="F154" s="296">
        <v>101</v>
      </c>
      <c r="G154" s="297">
        <v>707</v>
      </c>
      <c r="H154" s="304">
        <v>32</v>
      </c>
      <c r="I154" s="297">
        <v>224</v>
      </c>
      <c r="J154" s="406">
        <v>931</v>
      </c>
      <c r="K154" s="402"/>
      <c r="L154" s="403"/>
      <c r="M154" s="203"/>
      <c r="N154" s="203"/>
      <c r="O154" s="491"/>
      <c r="P154" s="491"/>
      <c r="Q154" s="172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</row>
    <row r="155" spans="1:34" s="462" customFormat="1" ht="21.75" customHeight="1">
      <c r="A155" s="404"/>
      <c r="B155" s="946" t="s">
        <v>574</v>
      </c>
      <c r="C155" s="947" t="s">
        <v>394</v>
      </c>
      <c r="D155" s="405">
        <v>220</v>
      </c>
      <c r="E155" s="295" t="s">
        <v>392</v>
      </c>
      <c r="F155" s="296">
        <v>75</v>
      </c>
      <c r="G155" s="297">
        <v>16500</v>
      </c>
      <c r="H155" s="304">
        <v>28</v>
      </c>
      <c r="I155" s="297">
        <v>6160</v>
      </c>
      <c r="J155" s="406">
        <v>22660</v>
      </c>
      <c r="K155" s="402"/>
      <c r="L155" s="403"/>
      <c r="M155" s="203"/>
      <c r="N155" s="203"/>
      <c r="O155" s="491"/>
      <c r="P155" s="491"/>
      <c r="Q155" s="172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</row>
    <row r="156" spans="1:34" s="462" customFormat="1" ht="21.75" customHeight="1">
      <c r="A156" s="404"/>
      <c r="B156" s="946" t="s">
        <v>538</v>
      </c>
      <c r="C156" s="947" t="s">
        <v>394</v>
      </c>
      <c r="D156" s="405">
        <v>24</v>
      </c>
      <c r="E156" s="295" t="s">
        <v>392</v>
      </c>
      <c r="F156" s="296">
        <v>56</v>
      </c>
      <c r="G156" s="297">
        <v>1344</v>
      </c>
      <c r="H156" s="304">
        <v>26</v>
      </c>
      <c r="I156" s="297">
        <v>624</v>
      </c>
      <c r="J156" s="406">
        <v>1968</v>
      </c>
      <c r="K156" s="402"/>
      <c r="L156" s="403"/>
      <c r="M156" s="203"/>
      <c r="N156" s="203"/>
      <c r="O156" s="491"/>
      <c r="P156" s="491"/>
      <c r="Q156" s="172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</row>
    <row r="157" spans="1:34" s="462" customFormat="1" ht="21.75" customHeight="1">
      <c r="A157" s="404"/>
      <c r="B157" s="946" t="s">
        <v>540</v>
      </c>
      <c r="C157" s="947" t="s">
        <v>397</v>
      </c>
      <c r="D157" s="305">
        <v>1</v>
      </c>
      <c r="E157" s="295" t="s">
        <v>387</v>
      </c>
      <c r="F157" s="306">
        <v>3238</v>
      </c>
      <c r="G157" s="307">
        <v>3238</v>
      </c>
      <c r="H157" s="306">
        <v>1170</v>
      </c>
      <c r="I157" s="281">
        <v>1170</v>
      </c>
      <c r="J157" s="308">
        <v>4408</v>
      </c>
      <c r="K157" s="337"/>
      <c r="L157" s="403"/>
      <c r="M157" s="203"/>
      <c r="N157" s="203"/>
      <c r="O157" s="491"/>
      <c r="P157" s="491"/>
      <c r="Q157" s="172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</row>
    <row r="158" spans="1:34" s="462" customFormat="1" ht="21.75" customHeight="1">
      <c r="A158" s="416"/>
      <c r="B158" s="1002" t="s">
        <v>471</v>
      </c>
      <c r="C158" s="1003"/>
      <c r="D158" s="417"/>
      <c r="E158" s="418"/>
      <c r="F158" s="419"/>
      <c r="G158" s="794">
        <v>24829</v>
      </c>
      <c r="H158" s="421"/>
      <c r="I158" s="794">
        <v>8976</v>
      </c>
      <c r="J158" s="794">
        <v>33805</v>
      </c>
      <c r="K158" s="428"/>
      <c r="L158" s="403"/>
      <c r="M158" s="203"/>
      <c r="N158" s="203"/>
      <c r="O158" s="491"/>
      <c r="P158" s="491"/>
      <c r="Q158" s="172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</row>
    <row r="159" spans="1:34" s="462" customFormat="1">
      <c r="A159" s="424">
        <v>5</v>
      </c>
      <c r="B159" s="962" t="s">
        <v>716</v>
      </c>
      <c r="C159" s="963" t="s">
        <v>397</v>
      </c>
      <c r="D159" s="305"/>
      <c r="E159" s="295"/>
      <c r="F159" s="306"/>
      <c r="G159" s="307"/>
      <c r="H159" s="306"/>
      <c r="I159" s="281"/>
      <c r="J159" s="308"/>
      <c r="K159" s="337"/>
      <c r="L159" s="403"/>
      <c r="M159" s="203"/>
      <c r="N159" s="203"/>
      <c r="O159" s="491"/>
      <c r="P159" s="491"/>
      <c r="Q159" s="172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</row>
    <row r="160" spans="1:34" ht="66" customHeight="1">
      <c r="A160" s="404"/>
      <c r="B160" s="958" t="s">
        <v>374</v>
      </c>
      <c r="C160" s="959" t="s">
        <v>397</v>
      </c>
      <c r="D160" s="305"/>
      <c r="E160" s="295"/>
      <c r="F160" s="306"/>
      <c r="G160" s="307"/>
      <c r="H160" s="649"/>
      <c r="I160" s="281"/>
      <c r="J160" s="308"/>
      <c r="K160" s="337"/>
      <c r="L160" s="39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</row>
    <row r="161" spans="1:34" s="462" customFormat="1">
      <c r="A161" s="404"/>
      <c r="B161" s="946" t="s">
        <v>373</v>
      </c>
      <c r="C161" s="947" t="s">
        <v>394</v>
      </c>
      <c r="D161" s="405">
        <v>2</v>
      </c>
      <c r="E161" s="295" t="s">
        <v>713</v>
      </c>
      <c r="F161" s="296">
        <v>110000</v>
      </c>
      <c r="G161" s="297">
        <v>220000</v>
      </c>
      <c r="H161" s="300" t="s">
        <v>389</v>
      </c>
      <c r="I161" s="300" t="s">
        <v>389</v>
      </c>
      <c r="J161" s="406">
        <v>220000</v>
      </c>
      <c r="K161" s="337" t="s">
        <v>714</v>
      </c>
      <c r="L161" s="403"/>
      <c r="M161" s="203"/>
      <c r="N161" s="203"/>
      <c r="O161" s="491"/>
      <c r="P161" s="491"/>
      <c r="Q161" s="172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</row>
    <row r="162" spans="1:34" ht="111.75" customHeight="1">
      <c r="A162" s="404"/>
      <c r="B162" s="958" t="s">
        <v>717</v>
      </c>
      <c r="C162" s="959"/>
      <c r="D162" s="305"/>
      <c r="E162" s="295"/>
      <c r="F162" s="306"/>
      <c r="G162" s="307"/>
      <c r="H162" s="306"/>
      <c r="I162" s="281"/>
      <c r="J162" s="308"/>
      <c r="K162" s="337"/>
      <c r="L162" s="39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</row>
    <row r="163" spans="1:34" s="462" customFormat="1" ht="24.75" customHeight="1">
      <c r="A163" s="404"/>
      <c r="B163" s="946" t="s">
        <v>375</v>
      </c>
      <c r="C163" s="947" t="s">
        <v>394</v>
      </c>
      <c r="D163" s="405">
        <v>1</v>
      </c>
      <c r="E163" s="295" t="s">
        <v>713</v>
      </c>
      <c r="F163" s="296">
        <v>280000</v>
      </c>
      <c r="G163" s="297">
        <v>280000</v>
      </c>
      <c r="H163" s="300" t="s">
        <v>389</v>
      </c>
      <c r="I163" s="300" t="s">
        <v>389</v>
      </c>
      <c r="J163" s="406">
        <v>280000</v>
      </c>
      <c r="K163" s="337" t="s">
        <v>714</v>
      </c>
      <c r="L163" s="403"/>
      <c r="M163" s="203"/>
      <c r="N163" s="203"/>
      <c r="O163" s="491"/>
      <c r="P163" s="491"/>
      <c r="Q163" s="172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</row>
    <row r="164" spans="1:34" ht="134.25" customHeight="1">
      <c r="A164" s="404"/>
      <c r="B164" s="958" t="s">
        <v>376</v>
      </c>
      <c r="C164" s="959"/>
      <c r="D164" s="305"/>
      <c r="E164" s="295"/>
      <c r="F164" s="306"/>
      <c r="G164" s="307"/>
      <c r="H164" s="306"/>
      <c r="I164" s="281"/>
      <c r="J164" s="308"/>
      <c r="K164" s="337"/>
      <c r="L164" s="39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</row>
    <row r="165" spans="1:34" ht="55.5" customHeight="1">
      <c r="A165" s="404"/>
      <c r="B165" s="958" t="s">
        <v>377</v>
      </c>
      <c r="C165" s="959"/>
      <c r="D165" s="305">
        <v>1</v>
      </c>
      <c r="E165" s="295" t="s">
        <v>713</v>
      </c>
      <c r="F165" s="306">
        <v>1365000</v>
      </c>
      <c r="G165" s="307">
        <v>1365000</v>
      </c>
      <c r="H165" s="300" t="s">
        <v>389</v>
      </c>
      <c r="I165" s="300" t="s">
        <v>389</v>
      </c>
      <c r="J165" s="308">
        <v>1365000</v>
      </c>
      <c r="K165" s="337" t="s">
        <v>714</v>
      </c>
      <c r="L165" s="39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</row>
    <row r="166" spans="1:34" ht="55.5" customHeight="1">
      <c r="A166" s="404"/>
      <c r="B166" s="958" t="s">
        <v>378</v>
      </c>
      <c r="C166" s="959"/>
      <c r="D166" s="305">
        <v>1</v>
      </c>
      <c r="E166" s="295" t="s">
        <v>713</v>
      </c>
      <c r="F166" s="306">
        <v>325000</v>
      </c>
      <c r="G166" s="307">
        <v>325000</v>
      </c>
      <c r="H166" s="300" t="s">
        <v>389</v>
      </c>
      <c r="I166" s="300" t="s">
        <v>389</v>
      </c>
      <c r="J166" s="308">
        <v>325000</v>
      </c>
      <c r="K166" s="337" t="s">
        <v>714</v>
      </c>
      <c r="L166" s="39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</row>
    <row r="167" spans="1:34" ht="141" customHeight="1">
      <c r="A167" s="404"/>
      <c r="B167" s="958" t="s">
        <v>379</v>
      </c>
      <c r="C167" s="959"/>
      <c r="D167" s="305"/>
      <c r="E167" s="295"/>
      <c r="F167" s="306"/>
      <c r="G167" s="307"/>
      <c r="H167" s="306"/>
      <c r="I167" s="281"/>
      <c r="J167" s="308"/>
      <c r="K167" s="337"/>
      <c r="L167" s="39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</row>
    <row r="168" spans="1:34" s="462" customFormat="1" ht="23.25" customHeight="1">
      <c r="A168" s="404"/>
      <c r="B168" s="946" t="s">
        <v>380</v>
      </c>
      <c r="C168" s="947" t="s">
        <v>394</v>
      </c>
      <c r="D168" s="405">
        <v>1</v>
      </c>
      <c r="E168" s="295" t="s">
        <v>713</v>
      </c>
      <c r="F168" s="296">
        <v>215000</v>
      </c>
      <c r="G168" s="297">
        <v>215000</v>
      </c>
      <c r="H168" s="300" t="s">
        <v>389</v>
      </c>
      <c r="I168" s="300" t="s">
        <v>389</v>
      </c>
      <c r="J168" s="406">
        <v>215000</v>
      </c>
      <c r="K168" s="337" t="s">
        <v>714</v>
      </c>
      <c r="L168" s="403"/>
      <c r="M168" s="203"/>
      <c r="N168" s="203"/>
      <c r="O168" s="491"/>
      <c r="P168" s="491"/>
      <c r="Q168" s="172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</row>
    <row r="169" spans="1:34" s="658" customFormat="1" ht="81" customHeight="1">
      <c r="A169" s="650"/>
      <c r="B169" s="958" t="s">
        <v>381</v>
      </c>
      <c r="C169" s="959"/>
      <c r="D169" s="651"/>
      <c r="E169" s="652"/>
      <c r="F169" s="653"/>
      <c r="G169" s="654"/>
      <c r="H169" s="653"/>
      <c r="I169" s="655"/>
      <c r="J169" s="656"/>
      <c r="K169" s="761"/>
      <c r="L169" s="657"/>
      <c r="M169" s="203"/>
      <c r="N169" s="203"/>
      <c r="O169" s="491"/>
      <c r="P169" s="491"/>
      <c r="Q169" s="172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</row>
    <row r="170" spans="1:34" s="462" customFormat="1" ht="27" customHeight="1">
      <c r="A170" s="404"/>
      <c r="B170" s="946" t="s">
        <v>382</v>
      </c>
      <c r="C170" s="947"/>
      <c r="D170" s="405">
        <v>2</v>
      </c>
      <c r="E170" s="295" t="s">
        <v>713</v>
      </c>
      <c r="F170" s="296">
        <v>260000</v>
      </c>
      <c r="G170" s="297">
        <v>520000</v>
      </c>
      <c r="H170" s="300" t="s">
        <v>389</v>
      </c>
      <c r="I170" s="300" t="s">
        <v>389</v>
      </c>
      <c r="J170" s="406">
        <v>520000</v>
      </c>
      <c r="K170" s="337" t="s">
        <v>714</v>
      </c>
      <c r="L170" s="403"/>
      <c r="M170" s="203"/>
      <c r="N170" s="203"/>
      <c r="O170" s="491"/>
      <c r="P170" s="491"/>
      <c r="Q170" s="172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</row>
    <row r="171" spans="1:34" s="462" customFormat="1" ht="24" customHeight="1">
      <c r="A171" s="416"/>
      <c r="B171" s="1002" t="s">
        <v>493</v>
      </c>
      <c r="C171" s="1003"/>
      <c r="D171" s="417"/>
      <c r="E171" s="418"/>
      <c r="F171" s="419"/>
      <c r="G171" s="794">
        <v>2925000</v>
      </c>
      <c r="H171" s="420"/>
      <c r="I171" s="420"/>
      <c r="J171" s="794">
        <v>2925000</v>
      </c>
      <c r="K171" s="428"/>
      <c r="L171" s="403"/>
      <c r="M171" s="203"/>
      <c r="N171" s="203"/>
      <c r="O171" s="491"/>
      <c r="P171" s="491"/>
      <c r="Q171" s="172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</row>
    <row r="172" spans="1:34" ht="24" customHeight="1" thickBot="1">
      <c r="A172" s="736"/>
      <c r="B172" s="1057" t="s">
        <v>116</v>
      </c>
      <c r="C172" s="1058"/>
      <c r="D172" s="737"/>
      <c r="E172" s="738"/>
      <c r="F172" s="740"/>
      <c r="G172" s="739">
        <v>6985197</v>
      </c>
      <c r="H172" s="739"/>
      <c r="I172" s="739">
        <v>1101920</v>
      </c>
      <c r="J172" s="739">
        <v>8087117</v>
      </c>
      <c r="K172" s="741"/>
      <c r="L172" s="39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</row>
    <row r="173" spans="1:34">
      <c r="A173" s="1039"/>
      <c r="B173" s="1041" t="s">
        <v>36</v>
      </c>
      <c r="C173" s="1042"/>
      <c r="D173" s="1042"/>
      <c r="E173" s="1042"/>
      <c r="F173" s="1043"/>
      <c r="G173" s="1047">
        <f>J172</f>
        <v>8087117</v>
      </c>
      <c r="H173" s="1048"/>
      <c r="I173" s="1048"/>
      <c r="J173" s="1066"/>
      <c r="K173" s="1067" t="s">
        <v>30</v>
      </c>
      <c r="L173" s="39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</row>
    <row r="174" spans="1:34" ht="21.75" thickBot="1">
      <c r="A174" s="1040"/>
      <c r="B174" s="1044"/>
      <c r="C174" s="1045"/>
      <c r="D174" s="1045"/>
      <c r="E174" s="1045"/>
      <c r="F174" s="1046"/>
      <c r="G174" s="1033" t="str">
        <f>BAHTTEXT(G173)</f>
        <v>แปดล้านแปดหมื่นเจ็ดพันหนึ่งร้อยสิบเจ็ดบาทถ้วน</v>
      </c>
      <c r="H174" s="1034"/>
      <c r="I174" s="1034"/>
      <c r="J174" s="1069"/>
      <c r="K174" s="1068"/>
      <c r="L174" s="39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</row>
    <row r="175" spans="1:34">
      <c r="A175" s="168"/>
      <c r="B175" s="169"/>
      <c r="C175" s="169"/>
      <c r="D175" s="170"/>
      <c r="E175" s="169"/>
      <c r="F175" s="171"/>
      <c r="G175" s="33"/>
      <c r="H175" s="171"/>
      <c r="I175" s="169"/>
      <c r="J175" s="169"/>
      <c r="K175" s="111"/>
      <c r="L175" s="166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</row>
    <row r="176" spans="1:34">
      <c r="A176" s="168"/>
      <c r="B176" s="169"/>
      <c r="C176" s="169"/>
      <c r="D176" s="170"/>
      <c r="E176" s="169"/>
      <c r="F176" s="171"/>
      <c r="G176" s="33"/>
      <c r="H176" s="171"/>
      <c r="I176" s="169"/>
      <c r="J176" s="169"/>
      <c r="K176" s="111"/>
      <c r="L176" s="166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</row>
    <row r="177" spans="1:34">
      <c r="A177" s="168"/>
      <c r="B177" s="169"/>
      <c r="C177" s="169"/>
      <c r="D177" s="170"/>
      <c r="E177" s="169"/>
      <c r="F177" s="171"/>
      <c r="G177" s="33"/>
      <c r="H177" s="171"/>
      <c r="I177" s="169"/>
      <c r="J177" s="33"/>
      <c r="K177" s="111"/>
      <c r="L177" s="166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  <c r="AE177" s="203"/>
      <c r="AF177" s="203"/>
      <c r="AG177" s="203"/>
      <c r="AH177" s="203"/>
    </row>
    <row r="178" spans="1:34">
      <c r="A178" s="168"/>
      <c r="B178" s="169"/>
      <c r="C178" s="169"/>
      <c r="D178" s="170"/>
      <c r="E178" s="169"/>
      <c r="F178" s="171"/>
      <c r="G178" s="33"/>
      <c r="H178" s="171"/>
      <c r="I178" s="169"/>
      <c r="J178" s="33"/>
      <c r="K178" s="166"/>
      <c r="L178" s="166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</row>
    <row r="179" spans="1:34">
      <c r="K179" s="166"/>
      <c r="L179" s="166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</row>
    <row r="180" spans="1:34">
      <c r="K180" s="166"/>
      <c r="L180" s="166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</row>
    <row r="181" spans="1:34">
      <c r="K181" s="166"/>
      <c r="L181" s="166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</row>
    <row r="182" spans="1:34">
      <c r="K182" s="166"/>
      <c r="L182" s="166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</row>
    <row r="183" spans="1:34">
      <c r="K183" s="166"/>
      <c r="L183" s="166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3"/>
      <c r="AE183" s="203"/>
      <c r="AF183" s="203"/>
      <c r="AG183" s="203"/>
      <c r="AH183" s="203"/>
    </row>
    <row r="184" spans="1:34">
      <c r="K184" s="166"/>
      <c r="L184" s="166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</row>
    <row r="185" spans="1:34">
      <c r="K185" s="166"/>
      <c r="L185" s="166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</row>
    <row r="186" spans="1:34">
      <c r="K186" s="166"/>
      <c r="L186" s="166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</row>
    <row r="187" spans="1:34">
      <c r="K187" s="166"/>
      <c r="L187" s="166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</row>
    <row r="188" spans="1:34">
      <c r="K188" s="166"/>
      <c r="L188" s="166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</row>
    <row r="189" spans="1:34">
      <c r="K189" s="166"/>
      <c r="L189" s="166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</row>
    <row r="190" spans="1:34">
      <c r="K190" s="166"/>
      <c r="L190" s="166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</row>
    <row r="191" spans="1:34">
      <c r="K191" s="166"/>
      <c r="L191" s="166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</row>
    <row r="192" spans="1:34">
      <c r="K192" s="166"/>
      <c r="L192" s="166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</row>
    <row r="193" spans="1:34">
      <c r="K193" s="166"/>
      <c r="L193" s="166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</row>
    <row r="194" spans="1:34">
      <c r="K194" s="166"/>
      <c r="L194" s="166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</row>
    <row r="195" spans="1:34">
      <c r="K195" s="166"/>
      <c r="L195" s="166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</row>
    <row r="196" spans="1:34">
      <c r="K196" s="166"/>
      <c r="L196" s="166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</row>
    <row r="197" spans="1:34">
      <c r="K197" s="166"/>
      <c r="L197" s="166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</row>
    <row r="198" spans="1:34">
      <c r="K198" s="166"/>
      <c r="L198" s="166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</row>
    <row r="199" spans="1:34">
      <c r="K199" s="166"/>
      <c r="L199" s="166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  <c r="AE199" s="203"/>
      <c r="AF199" s="203"/>
      <c r="AG199" s="203"/>
      <c r="AH199" s="203"/>
    </row>
    <row r="200" spans="1:34">
      <c r="K200" s="166"/>
      <c r="L200" s="166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  <c r="AE200" s="203"/>
      <c r="AF200" s="203"/>
      <c r="AG200" s="203"/>
      <c r="AH200" s="203"/>
    </row>
    <row r="201" spans="1:34">
      <c r="K201" s="166"/>
      <c r="L201" s="166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3"/>
      <c r="AE201" s="203"/>
      <c r="AF201" s="203"/>
      <c r="AG201" s="203"/>
      <c r="AH201" s="203"/>
    </row>
    <row r="202" spans="1:34">
      <c r="K202" s="166"/>
      <c r="L202" s="166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</row>
    <row r="203" spans="1:34">
      <c r="K203" s="166"/>
      <c r="L203" s="166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F203" s="203"/>
      <c r="AG203" s="203"/>
      <c r="AH203" s="203"/>
    </row>
    <row r="204" spans="1:34">
      <c r="K204" s="166"/>
      <c r="L204" s="166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3"/>
      <c r="AE204" s="203"/>
      <c r="AF204" s="203"/>
      <c r="AG204" s="203"/>
      <c r="AH204" s="203"/>
    </row>
    <row r="205" spans="1:34">
      <c r="K205" s="166"/>
      <c r="L205" s="166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/>
      <c r="AF205" s="203"/>
      <c r="AG205" s="203"/>
      <c r="AH205" s="203"/>
    </row>
    <row r="206" spans="1:34" s="203" customFormat="1">
      <c r="A206" s="172"/>
      <c r="B206" s="172"/>
      <c r="C206" s="172"/>
      <c r="D206" s="172"/>
      <c r="E206" s="172"/>
      <c r="F206" s="172"/>
      <c r="G206" s="172"/>
      <c r="H206" s="172"/>
      <c r="I206" s="172"/>
      <c r="J206" s="172"/>
      <c r="K206" s="166"/>
      <c r="L206" s="166"/>
      <c r="O206" s="491"/>
      <c r="P206" s="491"/>
      <c r="Q206" s="172"/>
    </row>
    <row r="207" spans="1:34" s="203" customFormat="1">
      <c r="A207" s="172"/>
      <c r="B207" s="172"/>
      <c r="C207" s="172"/>
      <c r="D207" s="172"/>
      <c r="E207" s="172"/>
      <c r="F207" s="172"/>
      <c r="G207" s="172"/>
      <c r="H207" s="172"/>
      <c r="I207" s="172"/>
      <c r="J207" s="172"/>
      <c r="K207" s="166"/>
      <c r="L207" s="166"/>
      <c r="O207" s="491"/>
      <c r="P207" s="491"/>
      <c r="Q207" s="172"/>
    </row>
    <row r="208" spans="1:34" s="203" customFormat="1">
      <c r="A208" s="172"/>
      <c r="B208" s="172"/>
      <c r="C208" s="172"/>
      <c r="D208" s="172"/>
      <c r="E208" s="172"/>
      <c r="F208" s="172"/>
      <c r="G208" s="172"/>
      <c r="H208" s="172"/>
      <c r="I208" s="172"/>
      <c r="J208" s="172"/>
      <c r="K208" s="166"/>
      <c r="L208" s="166"/>
      <c r="O208" s="491"/>
      <c r="P208" s="491"/>
      <c r="Q208" s="172"/>
    </row>
    <row r="209" spans="1:17" s="203" customFormat="1">
      <c r="A209" s="172"/>
      <c r="B209" s="172"/>
      <c r="C209" s="172"/>
      <c r="D209" s="172"/>
      <c r="E209" s="172"/>
      <c r="F209" s="172"/>
      <c r="G209" s="172"/>
      <c r="H209" s="172"/>
      <c r="I209" s="172"/>
      <c r="J209" s="172"/>
      <c r="K209" s="166"/>
      <c r="L209" s="166"/>
      <c r="O209" s="491"/>
      <c r="P209" s="491"/>
      <c r="Q209" s="172"/>
    </row>
    <row r="210" spans="1:17" s="203" customFormat="1">
      <c r="A210" s="172"/>
      <c r="B210" s="172"/>
      <c r="C210" s="172"/>
      <c r="D210" s="172"/>
      <c r="E210" s="172"/>
      <c r="F210" s="172"/>
      <c r="G210" s="172"/>
      <c r="H210" s="172"/>
      <c r="I210" s="172"/>
      <c r="J210" s="172"/>
      <c r="K210" s="166"/>
      <c r="L210" s="166"/>
      <c r="O210" s="491"/>
      <c r="P210" s="491"/>
      <c r="Q210" s="172"/>
    </row>
    <row r="211" spans="1:17" s="203" customFormat="1">
      <c r="A211" s="172"/>
      <c r="B211" s="172"/>
      <c r="C211" s="172"/>
      <c r="D211" s="172"/>
      <c r="E211" s="172"/>
      <c r="F211" s="172"/>
      <c r="G211" s="172"/>
      <c r="H211" s="172"/>
      <c r="I211" s="172"/>
      <c r="J211" s="172"/>
      <c r="K211" s="166"/>
      <c r="L211" s="166"/>
      <c r="O211" s="491"/>
      <c r="P211" s="491"/>
      <c r="Q211" s="172"/>
    </row>
    <row r="212" spans="1:17" s="203" customFormat="1">
      <c r="A212" s="172"/>
      <c r="B212" s="172"/>
      <c r="C212" s="172"/>
      <c r="D212" s="172"/>
      <c r="E212" s="172"/>
      <c r="F212" s="172"/>
      <c r="G212" s="172"/>
      <c r="H212" s="172"/>
      <c r="I212" s="172"/>
      <c r="J212" s="172"/>
      <c r="K212" s="166"/>
      <c r="L212" s="166"/>
      <c r="O212" s="491"/>
      <c r="P212" s="491"/>
      <c r="Q212" s="172"/>
    </row>
    <row r="213" spans="1:17" s="203" customFormat="1">
      <c r="A213" s="172"/>
      <c r="B213" s="172"/>
      <c r="C213" s="172"/>
      <c r="D213" s="172"/>
      <c r="E213" s="172"/>
      <c r="F213" s="172"/>
      <c r="G213" s="172"/>
      <c r="H213" s="172"/>
      <c r="I213" s="172"/>
      <c r="J213" s="172"/>
      <c r="K213" s="166"/>
      <c r="L213" s="166"/>
      <c r="O213" s="491"/>
      <c r="P213" s="491"/>
      <c r="Q213" s="172"/>
    </row>
    <row r="214" spans="1:17" s="203" customFormat="1">
      <c r="A214" s="172"/>
      <c r="B214" s="172"/>
      <c r="C214" s="172"/>
      <c r="D214" s="172"/>
      <c r="E214" s="172"/>
      <c r="F214" s="172"/>
      <c r="G214" s="172"/>
      <c r="H214" s="172"/>
      <c r="I214" s="172"/>
      <c r="J214" s="172"/>
      <c r="K214" s="166"/>
      <c r="L214" s="166"/>
      <c r="O214" s="491"/>
      <c r="P214" s="491"/>
      <c r="Q214" s="172"/>
    </row>
    <row r="215" spans="1:17" s="203" customFormat="1">
      <c r="A215" s="172"/>
      <c r="B215" s="172"/>
      <c r="C215" s="172"/>
      <c r="D215" s="172"/>
      <c r="E215" s="172"/>
      <c r="F215" s="172"/>
      <c r="G215" s="172"/>
      <c r="H215" s="172"/>
      <c r="I215" s="172"/>
      <c r="J215" s="172"/>
      <c r="K215" s="166"/>
      <c r="L215" s="166"/>
      <c r="O215" s="491"/>
      <c r="P215" s="491"/>
      <c r="Q215" s="172"/>
    </row>
    <row r="216" spans="1:17" s="203" customFormat="1">
      <c r="A216" s="172"/>
      <c r="B216" s="172"/>
      <c r="C216" s="172"/>
      <c r="D216" s="172"/>
      <c r="E216" s="172"/>
      <c r="F216" s="172"/>
      <c r="G216" s="172"/>
      <c r="H216" s="172"/>
      <c r="I216" s="172"/>
      <c r="J216" s="172"/>
      <c r="K216" s="166"/>
      <c r="L216" s="166"/>
      <c r="O216" s="491"/>
      <c r="P216" s="491"/>
      <c r="Q216" s="172"/>
    </row>
    <row r="217" spans="1:17" s="203" customFormat="1">
      <c r="A217" s="172"/>
      <c r="B217" s="172"/>
      <c r="C217" s="172"/>
      <c r="D217" s="172"/>
      <c r="E217" s="172"/>
      <c r="F217" s="172"/>
      <c r="G217" s="172"/>
      <c r="H217" s="172"/>
      <c r="I217" s="172"/>
      <c r="J217" s="172"/>
      <c r="K217" s="166"/>
      <c r="L217" s="166"/>
      <c r="O217" s="491"/>
      <c r="P217" s="491"/>
      <c r="Q217" s="172"/>
    </row>
    <row r="218" spans="1:17" s="203" customFormat="1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  <c r="K218" s="166"/>
      <c r="L218" s="166"/>
      <c r="O218" s="491"/>
      <c r="P218" s="491"/>
      <c r="Q218" s="172"/>
    </row>
    <row r="219" spans="1:17" s="203" customFormat="1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  <c r="K219" s="166"/>
      <c r="L219" s="166"/>
      <c r="O219" s="491"/>
      <c r="P219" s="491"/>
      <c r="Q219" s="172"/>
    </row>
    <row r="220" spans="1:17" s="203" customFormat="1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  <c r="K220" s="166"/>
      <c r="L220" s="166"/>
      <c r="O220" s="491"/>
      <c r="P220" s="491"/>
      <c r="Q220" s="172"/>
    </row>
    <row r="221" spans="1:17" s="203" customFormat="1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  <c r="K221" s="166"/>
      <c r="L221" s="166"/>
      <c r="O221" s="491"/>
      <c r="P221" s="491"/>
      <c r="Q221" s="172"/>
    </row>
    <row r="222" spans="1:17" s="203" customFormat="1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  <c r="K222" s="166"/>
      <c r="L222" s="166"/>
      <c r="O222" s="491"/>
      <c r="P222" s="491"/>
      <c r="Q222" s="172"/>
    </row>
    <row r="223" spans="1:17" s="203" customFormat="1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  <c r="K223" s="166"/>
      <c r="L223" s="166"/>
      <c r="O223" s="491"/>
      <c r="P223" s="491"/>
      <c r="Q223" s="172"/>
    </row>
    <row r="224" spans="1:17" s="203" customFormat="1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  <c r="K224" s="166"/>
      <c r="L224" s="166"/>
      <c r="O224" s="491"/>
      <c r="P224" s="491"/>
      <c r="Q224" s="172"/>
    </row>
    <row r="225" spans="1:17" s="203" customFormat="1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  <c r="K225" s="166"/>
      <c r="L225" s="166"/>
      <c r="O225" s="491"/>
      <c r="P225" s="491"/>
      <c r="Q225" s="172"/>
    </row>
    <row r="226" spans="1:17" s="203" customFormat="1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  <c r="K226" s="166"/>
      <c r="L226" s="166"/>
      <c r="O226" s="491"/>
      <c r="P226" s="491"/>
      <c r="Q226" s="172"/>
    </row>
    <row r="227" spans="1:17" s="203" customFormat="1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  <c r="K227" s="166"/>
      <c r="L227" s="166"/>
      <c r="O227" s="491"/>
      <c r="P227" s="491"/>
      <c r="Q227" s="172"/>
    </row>
    <row r="228" spans="1:17" s="203" customFormat="1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  <c r="K228" s="166"/>
      <c r="L228" s="166"/>
      <c r="O228" s="491"/>
      <c r="P228" s="491"/>
      <c r="Q228" s="172"/>
    </row>
    <row r="229" spans="1:17" s="203" customFormat="1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  <c r="K229" s="166"/>
      <c r="L229" s="166"/>
      <c r="O229" s="491"/>
      <c r="P229" s="491"/>
      <c r="Q229" s="172"/>
    </row>
    <row r="230" spans="1:17" s="203" customFormat="1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  <c r="K230" s="166"/>
      <c r="L230" s="166"/>
      <c r="O230" s="491"/>
      <c r="P230" s="491"/>
      <c r="Q230" s="172"/>
    </row>
    <row r="231" spans="1:17" s="203" customFormat="1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  <c r="K231" s="166"/>
      <c r="L231" s="166"/>
      <c r="O231" s="491"/>
      <c r="P231" s="491"/>
      <c r="Q231" s="172"/>
    </row>
    <row r="232" spans="1:17" s="203" customFormat="1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  <c r="K232" s="166"/>
      <c r="L232" s="166"/>
      <c r="O232" s="491"/>
      <c r="P232" s="491"/>
      <c r="Q232" s="172"/>
    </row>
    <row r="233" spans="1:17" s="203" customFormat="1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  <c r="K233" s="166"/>
      <c r="L233" s="166"/>
      <c r="O233" s="491"/>
      <c r="P233" s="491"/>
      <c r="Q233" s="172"/>
    </row>
    <row r="234" spans="1:17" s="203" customFormat="1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  <c r="K234" s="166"/>
      <c r="L234" s="166"/>
      <c r="O234" s="491"/>
      <c r="P234" s="491"/>
      <c r="Q234" s="172"/>
    </row>
    <row r="235" spans="1:17" s="203" customFormat="1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  <c r="K235" s="166"/>
      <c r="L235" s="166"/>
      <c r="O235" s="491"/>
      <c r="P235" s="491"/>
      <c r="Q235" s="172"/>
    </row>
    <row r="236" spans="1:17" s="203" customFormat="1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  <c r="K236" s="166"/>
      <c r="L236" s="166"/>
      <c r="O236" s="491"/>
      <c r="P236" s="491"/>
      <c r="Q236" s="172"/>
    </row>
    <row r="237" spans="1:17" s="203" customFormat="1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  <c r="K237" s="166"/>
      <c r="L237" s="166"/>
      <c r="O237" s="491"/>
      <c r="P237" s="491"/>
      <c r="Q237" s="172"/>
    </row>
    <row r="238" spans="1:17" s="203" customFormat="1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  <c r="K238" s="166"/>
      <c r="L238" s="166"/>
      <c r="O238" s="491"/>
      <c r="P238" s="491"/>
      <c r="Q238" s="172"/>
    </row>
    <row r="239" spans="1:17" s="203" customFormat="1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  <c r="K239" s="166"/>
      <c r="L239" s="166"/>
      <c r="O239" s="491"/>
      <c r="P239" s="491"/>
      <c r="Q239" s="172"/>
    </row>
    <row r="240" spans="1:17" s="203" customFormat="1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  <c r="K240" s="166"/>
      <c r="L240" s="166"/>
      <c r="O240" s="491"/>
      <c r="P240" s="491"/>
      <c r="Q240" s="172"/>
    </row>
    <row r="241" spans="1:17" s="203" customFormat="1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  <c r="K241" s="166"/>
      <c r="L241" s="166"/>
      <c r="O241" s="491"/>
      <c r="P241" s="491"/>
      <c r="Q241" s="172"/>
    </row>
    <row r="242" spans="1:17" s="203" customFormat="1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  <c r="K242" s="166"/>
      <c r="L242" s="166"/>
      <c r="O242" s="491"/>
      <c r="P242" s="491"/>
      <c r="Q242" s="172"/>
    </row>
    <row r="243" spans="1:17" s="203" customFormat="1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  <c r="K243" s="166"/>
      <c r="L243" s="166"/>
      <c r="O243" s="491"/>
      <c r="P243" s="491"/>
      <c r="Q243" s="172"/>
    </row>
    <row r="244" spans="1:17" s="203" customFormat="1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  <c r="K244" s="166"/>
      <c r="L244" s="166"/>
      <c r="O244" s="491"/>
      <c r="P244" s="491"/>
      <c r="Q244" s="172"/>
    </row>
    <row r="245" spans="1:17" s="203" customFormat="1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  <c r="K245" s="166"/>
      <c r="L245" s="166"/>
      <c r="O245" s="491"/>
      <c r="P245" s="491"/>
      <c r="Q245" s="172"/>
    </row>
    <row r="246" spans="1:17" s="203" customFormat="1">
      <c r="A246" s="172"/>
      <c r="B246" s="172"/>
      <c r="C246" s="172"/>
      <c r="D246" s="172"/>
      <c r="E246" s="172"/>
      <c r="F246" s="172"/>
      <c r="G246" s="172"/>
      <c r="H246" s="172"/>
      <c r="I246" s="172"/>
      <c r="J246" s="172"/>
      <c r="K246" s="166"/>
      <c r="L246" s="166"/>
      <c r="O246" s="491"/>
      <c r="P246" s="491"/>
      <c r="Q246" s="172"/>
    </row>
    <row r="247" spans="1:17" s="203" customFormat="1">
      <c r="A247" s="172"/>
      <c r="B247" s="172"/>
      <c r="C247" s="172"/>
      <c r="D247" s="172"/>
      <c r="E247" s="172"/>
      <c r="F247" s="172"/>
      <c r="G247" s="172"/>
      <c r="H247" s="172"/>
      <c r="I247" s="172"/>
      <c r="J247" s="172"/>
      <c r="K247" s="166"/>
      <c r="L247" s="166"/>
      <c r="O247" s="491"/>
      <c r="P247" s="491"/>
      <c r="Q247" s="172"/>
    </row>
    <row r="248" spans="1:17" s="203" customFormat="1">
      <c r="A248" s="172"/>
      <c r="B248" s="172"/>
      <c r="C248" s="172"/>
      <c r="D248" s="172"/>
      <c r="E248" s="172"/>
      <c r="F248" s="172"/>
      <c r="G248" s="172"/>
      <c r="H248" s="172"/>
      <c r="I248" s="172"/>
      <c r="J248" s="172"/>
      <c r="K248" s="166"/>
      <c r="L248" s="166"/>
      <c r="O248" s="491"/>
      <c r="P248" s="491"/>
      <c r="Q248" s="172"/>
    </row>
    <row r="249" spans="1:17" s="203" customFormat="1">
      <c r="A249" s="172"/>
      <c r="B249" s="172"/>
      <c r="C249" s="172"/>
      <c r="D249" s="172"/>
      <c r="E249" s="172"/>
      <c r="F249" s="172"/>
      <c r="G249" s="172"/>
      <c r="H249" s="172"/>
      <c r="I249" s="172"/>
      <c r="J249" s="172"/>
      <c r="K249" s="166"/>
      <c r="L249" s="166"/>
      <c r="O249" s="491"/>
      <c r="P249" s="491"/>
      <c r="Q249" s="172"/>
    </row>
    <row r="250" spans="1:17" s="203" customFormat="1">
      <c r="A250" s="172"/>
      <c r="B250" s="172"/>
      <c r="C250" s="172"/>
      <c r="D250" s="172"/>
      <c r="E250" s="172"/>
      <c r="F250" s="172"/>
      <c r="G250" s="172"/>
      <c r="H250" s="172"/>
      <c r="I250" s="172"/>
      <c r="J250" s="172"/>
      <c r="K250" s="166"/>
      <c r="L250" s="166"/>
      <c r="O250" s="491"/>
      <c r="P250" s="491"/>
      <c r="Q250" s="172"/>
    </row>
    <row r="251" spans="1:17" s="203" customFormat="1">
      <c r="A251" s="172"/>
      <c r="B251" s="172"/>
      <c r="C251" s="172"/>
      <c r="D251" s="172"/>
      <c r="E251" s="172"/>
      <c r="F251" s="172"/>
      <c r="G251" s="172"/>
      <c r="H251" s="172"/>
      <c r="I251" s="172"/>
      <c r="J251" s="172"/>
      <c r="K251" s="166"/>
      <c r="L251" s="166"/>
      <c r="O251" s="491"/>
      <c r="P251" s="491"/>
      <c r="Q251" s="172"/>
    </row>
    <row r="252" spans="1:17" s="203" customFormat="1">
      <c r="A252" s="172"/>
      <c r="B252" s="172"/>
      <c r="C252" s="172"/>
      <c r="D252" s="172"/>
      <c r="E252" s="172"/>
      <c r="F252" s="172"/>
      <c r="G252" s="172"/>
      <c r="H252" s="172"/>
      <c r="I252" s="172"/>
      <c r="J252" s="172"/>
      <c r="K252" s="166"/>
      <c r="L252" s="166"/>
      <c r="O252" s="491"/>
      <c r="P252" s="491"/>
      <c r="Q252" s="172"/>
    </row>
    <row r="253" spans="1:17" s="203" customFormat="1">
      <c r="A253" s="172"/>
      <c r="B253" s="172"/>
      <c r="C253" s="172"/>
      <c r="D253" s="172"/>
      <c r="E253" s="172"/>
      <c r="F253" s="172"/>
      <c r="G253" s="172"/>
      <c r="H253" s="172"/>
      <c r="I253" s="172"/>
      <c r="J253" s="172"/>
      <c r="K253" s="166"/>
      <c r="L253" s="166"/>
      <c r="O253" s="491"/>
      <c r="P253" s="491"/>
      <c r="Q253" s="172"/>
    </row>
    <row r="254" spans="1:17" s="203" customFormat="1">
      <c r="A254" s="172"/>
      <c r="B254" s="172"/>
      <c r="C254" s="172"/>
      <c r="D254" s="172"/>
      <c r="E254" s="172"/>
      <c r="F254" s="172"/>
      <c r="G254" s="172"/>
      <c r="H254" s="172"/>
      <c r="I254" s="172"/>
      <c r="J254" s="172"/>
      <c r="K254" s="166"/>
      <c r="L254" s="166"/>
      <c r="O254" s="491"/>
      <c r="P254" s="491"/>
      <c r="Q254" s="172"/>
    </row>
    <row r="255" spans="1:17" s="203" customFormat="1">
      <c r="A255" s="172"/>
      <c r="B255" s="172"/>
      <c r="C255" s="172"/>
      <c r="D255" s="172"/>
      <c r="E255" s="172"/>
      <c r="F255" s="172"/>
      <c r="G255" s="172"/>
      <c r="H255" s="172"/>
      <c r="I255" s="172"/>
      <c r="J255" s="172"/>
      <c r="K255" s="166"/>
      <c r="L255" s="166"/>
      <c r="O255" s="491"/>
      <c r="P255" s="491"/>
      <c r="Q255" s="172"/>
    </row>
    <row r="256" spans="1:17" s="203" customFormat="1">
      <c r="A256" s="172"/>
      <c r="B256" s="172"/>
      <c r="C256" s="172"/>
      <c r="D256" s="172"/>
      <c r="E256" s="172"/>
      <c r="F256" s="172"/>
      <c r="G256" s="172"/>
      <c r="H256" s="172"/>
      <c r="I256" s="172"/>
      <c r="J256" s="172"/>
      <c r="K256" s="166"/>
      <c r="L256" s="166"/>
      <c r="O256" s="491"/>
      <c r="P256" s="491"/>
      <c r="Q256" s="172"/>
    </row>
    <row r="257" spans="1:17" s="203" customFormat="1">
      <c r="A257" s="172"/>
      <c r="B257" s="172"/>
      <c r="C257" s="172"/>
      <c r="D257" s="172"/>
      <c r="E257" s="172"/>
      <c r="F257" s="172"/>
      <c r="G257" s="172"/>
      <c r="H257" s="172"/>
      <c r="I257" s="172"/>
      <c r="J257" s="172"/>
      <c r="K257" s="166"/>
      <c r="L257" s="166"/>
      <c r="O257" s="491"/>
      <c r="P257" s="491"/>
      <c r="Q257" s="172"/>
    </row>
    <row r="258" spans="1:17" s="203" customFormat="1">
      <c r="A258" s="172"/>
      <c r="B258" s="172"/>
      <c r="C258" s="172"/>
      <c r="D258" s="172"/>
      <c r="E258" s="172"/>
      <c r="F258" s="172"/>
      <c r="G258" s="172"/>
      <c r="H258" s="172"/>
      <c r="I258" s="172"/>
      <c r="J258" s="172"/>
      <c r="K258" s="166"/>
      <c r="L258" s="166"/>
      <c r="O258" s="491"/>
      <c r="P258" s="491"/>
      <c r="Q258" s="172"/>
    </row>
    <row r="259" spans="1:17" s="203" customFormat="1">
      <c r="A259" s="172"/>
      <c r="B259" s="172"/>
      <c r="C259" s="172"/>
      <c r="D259" s="172"/>
      <c r="E259" s="172"/>
      <c r="F259" s="172"/>
      <c r="G259" s="172"/>
      <c r="H259" s="172"/>
      <c r="I259" s="172"/>
      <c r="J259" s="172"/>
      <c r="K259" s="166"/>
      <c r="L259" s="166"/>
      <c r="O259" s="491"/>
      <c r="P259" s="491"/>
      <c r="Q259" s="172"/>
    </row>
    <row r="260" spans="1:17" s="203" customFormat="1">
      <c r="A260" s="172"/>
      <c r="B260" s="172"/>
      <c r="C260" s="172"/>
      <c r="D260" s="172"/>
      <c r="E260" s="172"/>
      <c r="F260" s="172"/>
      <c r="G260" s="172"/>
      <c r="H260" s="172"/>
      <c r="I260" s="172"/>
      <c r="J260" s="172"/>
      <c r="K260" s="166"/>
      <c r="L260" s="166"/>
      <c r="O260" s="491"/>
      <c r="P260" s="491"/>
      <c r="Q260" s="172"/>
    </row>
    <row r="261" spans="1:17" s="203" customFormat="1">
      <c r="A261" s="172"/>
      <c r="B261" s="172"/>
      <c r="C261" s="172"/>
      <c r="D261" s="172"/>
      <c r="E261" s="172"/>
      <c r="F261" s="172"/>
      <c r="G261" s="172"/>
      <c r="H261" s="172"/>
      <c r="I261" s="172"/>
      <c r="J261" s="172"/>
      <c r="K261" s="166"/>
      <c r="L261" s="166"/>
      <c r="O261" s="491"/>
      <c r="P261" s="491"/>
      <c r="Q261" s="172"/>
    </row>
    <row r="262" spans="1:17" s="203" customFormat="1">
      <c r="A262" s="172"/>
      <c r="B262" s="172"/>
      <c r="C262" s="172"/>
      <c r="D262" s="172"/>
      <c r="E262" s="172"/>
      <c r="F262" s="172"/>
      <c r="G262" s="172"/>
      <c r="H262" s="172"/>
      <c r="I262" s="172"/>
      <c r="J262" s="172"/>
      <c r="K262" s="166"/>
      <c r="L262" s="166"/>
      <c r="O262" s="491"/>
      <c r="P262" s="491"/>
      <c r="Q262" s="172"/>
    </row>
    <row r="263" spans="1:17" s="203" customFormat="1">
      <c r="A263" s="172"/>
      <c r="B263" s="172"/>
      <c r="C263" s="172"/>
      <c r="D263" s="172"/>
      <c r="E263" s="172"/>
      <c r="F263" s="172"/>
      <c r="G263" s="172"/>
      <c r="H263" s="172"/>
      <c r="I263" s="172"/>
      <c r="J263" s="172"/>
      <c r="K263" s="166"/>
      <c r="L263" s="166"/>
      <c r="O263" s="491"/>
      <c r="P263" s="491"/>
      <c r="Q263" s="172"/>
    </row>
    <row r="264" spans="1:17" s="203" customFormat="1">
      <c r="A264" s="172"/>
      <c r="B264" s="172"/>
      <c r="C264" s="172"/>
      <c r="D264" s="172"/>
      <c r="E264" s="172"/>
      <c r="F264" s="172"/>
      <c r="G264" s="172"/>
      <c r="H264" s="172"/>
      <c r="I264" s="172"/>
      <c r="J264" s="172"/>
      <c r="K264" s="166"/>
      <c r="L264" s="166"/>
      <c r="O264" s="491"/>
      <c r="P264" s="491"/>
      <c r="Q264" s="172"/>
    </row>
    <row r="265" spans="1:17" s="203" customFormat="1">
      <c r="A265" s="172"/>
      <c r="B265" s="172"/>
      <c r="C265" s="172"/>
      <c r="D265" s="172"/>
      <c r="E265" s="172"/>
      <c r="F265" s="172"/>
      <c r="G265" s="172"/>
      <c r="H265" s="172"/>
      <c r="I265" s="172"/>
      <c r="J265" s="172"/>
      <c r="K265" s="166"/>
      <c r="L265" s="166"/>
      <c r="O265" s="491"/>
      <c r="P265" s="491"/>
      <c r="Q265" s="172"/>
    </row>
    <row r="266" spans="1:17" s="203" customFormat="1">
      <c r="A266" s="172"/>
      <c r="B266" s="172"/>
      <c r="C266" s="172"/>
      <c r="D266" s="172"/>
      <c r="E266" s="172"/>
      <c r="F266" s="172"/>
      <c r="G266" s="172"/>
      <c r="H266" s="172"/>
      <c r="I266" s="172"/>
      <c r="J266" s="172"/>
      <c r="K266" s="166"/>
      <c r="L266" s="166"/>
      <c r="O266" s="491"/>
      <c r="P266" s="491"/>
      <c r="Q266" s="172"/>
    </row>
    <row r="267" spans="1:17" s="203" customFormat="1">
      <c r="A267" s="172"/>
      <c r="B267" s="172"/>
      <c r="C267" s="172"/>
      <c r="D267" s="172"/>
      <c r="E267" s="172"/>
      <c r="F267" s="172"/>
      <c r="G267" s="172"/>
      <c r="H267" s="172"/>
      <c r="I267" s="172"/>
      <c r="J267" s="172"/>
      <c r="K267" s="166"/>
      <c r="L267" s="166"/>
      <c r="O267" s="491"/>
      <c r="P267" s="491"/>
      <c r="Q267" s="172"/>
    </row>
    <row r="268" spans="1:17" s="203" customFormat="1">
      <c r="A268" s="172"/>
      <c r="B268" s="172"/>
      <c r="C268" s="172"/>
      <c r="D268" s="172"/>
      <c r="E268" s="172"/>
      <c r="F268" s="172"/>
      <c r="G268" s="172"/>
      <c r="H268" s="172"/>
      <c r="I268" s="172"/>
      <c r="J268" s="172"/>
      <c r="K268" s="166"/>
      <c r="L268" s="166"/>
      <c r="O268" s="491"/>
      <c r="P268" s="491"/>
      <c r="Q268" s="172"/>
    </row>
    <row r="269" spans="1:17" s="203" customFormat="1">
      <c r="A269" s="172"/>
      <c r="B269" s="172"/>
      <c r="C269" s="172"/>
      <c r="D269" s="172"/>
      <c r="E269" s="172"/>
      <c r="F269" s="172"/>
      <c r="G269" s="172"/>
      <c r="H269" s="172"/>
      <c r="I269" s="172"/>
      <c r="J269" s="172"/>
      <c r="K269" s="166"/>
      <c r="L269" s="166"/>
      <c r="O269" s="491"/>
      <c r="P269" s="491"/>
      <c r="Q269" s="172"/>
    </row>
    <row r="270" spans="1:17" s="203" customFormat="1">
      <c r="A270" s="172"/>
      <c r="B270" s="172"/>
      <c r="C270" s="172"/>
      <c r="D270" s="172"/>
      <c r="E270" s="172"/>
      <c r="F270" s="172"/>
      <c r="G270" s="172"/>
      <c r="H270" s="172"/>
      <c r="I270" s="172"/>
      <c r="J270" s="172"/>
      <c r="K270" s="166"/>
      <c r="L270" s="166"/>
      <c r="O270" s="491"/>
      <c r="P270" s="491"/>
      <c r="Q270" s="172"/>
    </row>
    <row r="271" spans="1:17" s="203" customFormat="1">
      <c r="A271" s="172"/>
      <c r="B271" s="172"/>
      <c r="C271" s="172"/>
      <c r="D271" s="172"/>
      <c r="E271" s="172"/>
      <c r="F271" s="172"/>
      <c r="G271" s="172"/>
      <c r="H271" s="172"/>
      <c r="I271" s="172"/>
      <c r="J271" s="172"/>
      <c r="K271" s="166"/>
      <c r="L271" s="166"/>
      <c r="O271" s="491"/>
      <c r="P271" s="491"/>
      <c r="Q271" s="172"/>
    </row>
    <row r="272" spans="1:17" s="203" customFormat="1">
      <c r="A272" s="172"/>
      <c r="B272" s="172"/>
      <c r="C272" s="172"/>
      <c r="D272" s="172"/>
      <c r="E272" s="172"/>
      <c r="F272" s="172"/>
      <c r="G272" s="172"/>
      <c r="H272" s="172"/>
      <c r="I272" s="172"/>
      <c r="J272" s="172"/>
      <c r="K272" s="166"/>
      <c r="L272" s="166"/>
      <c r="O272" s="491"/>
      <c r="P272" s="491"/>
      <c r="Q272" s="172"/>
    </row>
    <row r="273" spans="1:17" s="203" customFormat="1">
      <c r="A273" s="172"/>
      <c r="B273" s="172"/>
      <c r="C273" s="172"/>
      <c r="D273" s="172"/>
      <c r="E273" s="172"/>
      <c r="F273" s="172"/>
      <c r="G273" s="172"/>
      <c r="H273" s="172"/>
      <c r="I273" s="172"/>
      <c r="J273" s="172"/>
      <c r="K273" s="166"/>
      <c r="L273" s="166"/>
      <c r="O273" s="491"/>
      <c r="P273" s="491"/>
      <c r="Q273" s="172"/>
    </row>
    <row r="274" spans="1:17" s="203" customFormat="1">
      <c r="A274" s="172"/>
      <c r="B274" s="172"/>
      <c r="C274" s="172"/>
      <c r="D274" s="172"/>
      <c r="E274" s="172"/>
      <c r="F274" s="172"/>
      <c r="G274" s="172"/>
      <c r="H274" s="172"/>
      <c r="I274" s="172"/>
      <c r="J274" s="172"/>
      <c r="K274" s="166"/>
      <c r="L274" s="166"/>
      <c r="O274" s="491"/>
      <c r="P274" s="491"/>
      <c r="Q274" s="172"/>
    </row>
    <row r="275" spans="1:17" s="203" customFormat="1">
      <c r="A275" s="172"/>
      <c r="B275" s="172"/>
      <c r="C275" s="172"/>
      <c r="D275" s="172"/>
      <c r="E275" s="172"/>
      <c r="F275" s="172"/>
      <c r="G275" s="172"/>
      <c r="H275" s="172"/>
      <c r="I275" s="172"/>
      <c r="J275" s="172"/>
      <c r="K275" s="166"/>
      <c r="L275" s="166"/>
      <c r="O275" s="491"/>
      <c r="P275" s="491"/>
      <c r="Q275" s="172"/>
    </row>
    <row r="276" spans="1:17" s="203" customFormat="1">
      <c r="A276" s="172"/>
      <c r="B276" s="172"/>
      <c r="C276" s="172"/>
      <c r="D276" s="172"/>
      <c r="E276" s="172"/>
      <c r="F276" s="172"/>
      <c r="G276" s="172"/>
      <c r="H276" s="172"/>
      <c r="I276" s="172"/>
      <c r="J276" s="172"/>
      <c r="K276" s="166"/>
      <c r="L276" s="166"/>
      <c r="O276" s="491"/>
      <c r="P276" s="491"/>
      <c r="Q276" s="172"/>
    </row>
    <row r="277" spans="1:17" s="203" customFormat="1">
      <c r="A277" s="172"/>
      <c r="B277" s="172"/>
      <c r="C277" s="172"/>
      <c r="D277" s="172"/>
      <c r="E277" s="172"/>
      <c r="F277" s="172"/>
      <c r="G277" s="172"/>
      <c r="H277" s="172"/>
      <c r="I277" s="172"/>
      <c r="J277" s="172"/>
      <c r="K277" s="166"/>
      <c r="L277" s="166"/>
      <c r="O277" s="491"/>
      <c r="P277" s="491"/>
      <c r="Q277" s="172"/>
    </row>
    <row r="278" spans="1:17" s="203" customFormat="1">
      <c r="A278" s="172"/>
      <c r="B278" s="172"/>
      <c r="C278" s="172"/>
      <c r="D278" s="172"/>
      <c r="E278" s="172"/>
      <c r="F278" s="172"/>
      <c r="G278" s="172"/>
      <c r="H278" s="172"/>
      <c r="I278" s="172"/>
      <c r="J278" s="172"/>
      <c r="K278" s="166"/>
      <c r="L278" s="166"/>
      <c r="O278" s="491"/>
      <c r="P278" s="491"/>
      <c r="Q278" s="172"/>
    </row>
    <row r="279" spans="1:17" s="203" customFormat="1">
      <c r="A279" s="172"/>
      <c r="B279" s="172"/>
      <c r="C279" s="172"/>
      <c r="D279" s="172"/>
      <c r="E279" s="172"/>
      <c r="F279" s="172"/>
      <c r="G279" s="172"/>
      <c r="H279" s="172"/>
      <c r="I279" s="172"/>
      <c r="J279" s="172"/>
      <c r="K279" s="166"/>
      <c r="L279" s="166"/>
      <c r="O279" s="491"/>
      <c r="P279" s="491"/>
      <c r="Q279" s="172"/>
    </row>
    <row r="280" spans="1:17" s="203" customFormat="1">
      <c r="A280" s="172"/>
      <c r="B280" s="172"/>
      <c r="C280" s="172"/>
      <c r="D280" s="172"/>
      <c r="E280" s="172"/>
      <c r="F280" s="172"/>
      <c r="G280" s="172"/>
      <c r="H280" s="172"/>
      <c r="I280" s="172"/>
      <c r="J280" s="172"/>
      <c r="K280" s="166"/>
      <c r="L280" s="166"/>
      <c r="O280" s="491"/>
      <c r="P280" s="491"/>
      <c r="Q280" s="172"/>
    </row>
    <row r="281" spans="1:17" s="203" customFormat="1">
      <c r="A281" s="172"/>
      <c r="B281" s="172"/>
      <c r="C281" s="172"/>
      <c r="D281" s="172"/>
      <c r="E281" s="172"/>
      <c r="F281" s="172"/>
      <c r="G281" s="172"/>
      <c r="H281" s="172"/>
      <c r="I281" s="172"/>
      <c r="J281" s="172"/>
      <c r="K281" s="166"/>
      <c r="L281" s="166"/>
      <c r="O281" s="491"/>
      <c r="P281" s="491"/>
      <c r="Q281" s="172"/>
    </row>
    <row r="282" spans="1:17" s="203" customFormat="1">
      <c r="A282" s="172"/>
      <c r="B282" s="172"/>
      <c r="C282" s="172"/>
      <c r="D282" s="172"/>
      <c r="E282" s="172"/>
      <c r="F282" s="172"/>
      <c r="G282" s="172"/>
      <c r="H282" s="172"/>
      <c r="I282" s="172"/>
      <c r="J282" s="172"/>
      <c r="K282" s="166"/>
      <c r="L282" s="166"/>
      <c r="O282" s="491"/>
      <c r="P282" s="491"/>
      <c r="Q282" s="172"/>
    </row>
    <row r="283" spans="1:17" s="203" customFormat="1">
      <c r="A283" s="172"/>
      <c r="B283" s="172"/>
      <c r="C283" s="172"/>
      <c r="D283" s="172"/>
      <c r="E283" s="172"/>
      <c r="F283" s="172"/>
      <c r="G283" s="172"/>
      <c r="H283" s="172"/>
      <c r="I283" s="172"/>
      <c r="J283" s="172"/>
      <c r="K283" s="166"/>
      <c r="L283" s="166"/>
      <c r="O283" s="491"/>
      <c r="P283" s="491"/>
      <c r="Q283" s="172"/>
    </row>
    <row r="284" spans="1:17" s="203" customFormat="1">
      <c r="A284" s="172"/>
      <c r="B284" s="172"/>
      <c r="C284" s="172"/>
      <c r="D284" s="172"/>
      <c r="E284" s="172"/>
      <c r="F284" s="172"/>
      <c r="G284" s="172"/>
      <c r="H284" s="172"/>
      <c r="I284" s="172"/>
      <c r="J284" s="172"/>
      <c r="K284" s="166"/>
      <c r="L284" s="166"/>
      <c r="O284" s="491"/>
      <c r="P284" s="491"/>
      <c r="Q284" s="172"/>
    </row>
    <row r="285" spans="1:17" s="203" customFormat="1">
      <c r="A285" s="172"/>
      <c r="B285" s="172"/>
      <c r="C285" s="172"/>
      <c r="D285" s="172"/>
      <c r="E285" s="172"/>
      <c r="F285" s="172"/>
      <c r="G285" s="172"/>
      <c r="H285" s="172"/>
      <c r="I285" s="172"/>
      <c r="J285" s="172"/>
      <c r="K285" s="166"/>
      <c r="L285" s="166"/>
      <c r="O285" s="491"/>
      <c r="P285" s="491"/>
      <c r="Q285" s="172"/>
    </row>
    <row r="286" spans="1:17" s="203" customFormat="1">
      <c r="A286" s="172"/>
      <c r="B286" s="172"/>
      <c r="C286" s="172"/>
      <c r="D286" s="172"/>
      <c r="E286" s="172"/>
      <c r="F286" s="172"/>
      <c r="G286" s="172"/>
      <c r="H286" s="172"/>
      <c r="I286" s="172"/>
      <c r="J286" s="172"/>
      <c r="K286" s="166"/>
      <c r="L286" s="166"/>
      <c r="O286" s="491"/>
      <c r="P286" s="491"/>
      <c r="Q286" s="172"/>
    </row>
    <row r="287" spans="1:17" s="203" customFormat="1">
      <c r="A287" s="172"/>
      <c r="B287" s="172"/>
      <c r="C287" s="172"/>
      <c r="D287" s="172"/>
      <c r="E287" s="172"/>
      <c r="F287" s="172"/>
      <c r="G287" s="172"/>
      <c r="H287" s="172"/>
      <c r="I287" s="172"/>
      <c r="J287" s="172"/>
      <c r="K287" s="166"/>
      <c r="L287" s="166"/>
      <c r="O287" s="491"/>
      <c r="P287" s="491"/>
      <c r="Q287" s="172"/>
    </row>
    <row r="288" spans="1:17" s="203" customFormat="1">
      <c r="A288" s="172"/>
      <c r="B288" s="172"/>
      <c r="C288" s="172"/>
      <c r="D288" s="172"/>
      <c r="E288" s="172"/>
      <c r="F288" s="172"/>
      <c r="G288" s="172"/>
      <c r="H288" s="172"/>
      <c r="I288" s="172"/>
      <c r="J288" s="172"/>
      <c r="K288" s="166"/>
      <c r="L288" s="166"/>
      <c r="O288" s="491"/>
      <c r="P288" s="491"/>
      <c r="Q288" s="172"/>
    </row>
    <row r="289" spans="1:17" s="203" customFormat="1">
      <c r="A289" s="172"/>
      <c r="B289" s="172"/>
      <c r="C289" s="172"/>
      <c r="D289" s="172"/>
      <c r="E289" s="172"/>
      <c r="F289" s="172"/>
      <c r="G289" s="172"/>
      <c r="H289" s="172"/>
      <c r="I289" s="172"/>
      <c r="J289" s="172"/>
      <c r="K289" s="166"/>
      <c r="L289" s="166"/>
      <c r="O289" s="491"/>
      <c r="P289" s="491"/>
      <c r="Q289" s="172"/>
    </row>
    <row r="290" spans="1:17" s="203" customFormat="1">
      <c r="A290" s="172"/>
      <c r="B290" s="172"/>
      <c r="C290" s="172"/>
      <c r="D290" s="172"/>
      <c r="E290" s="172"/>
      <c r="F290" s="172"/>
      <c r="G290" s="172"/>
      <c r="H290" s="172"/>
      <c r="I290" s="172"/>
      <c r="J290" s="172"/>
      <c r="K290" s="166"/>
      <c r="L290" s="166"/>
      <c r="O290" s="491"/>
      <c r="P290" s="491"/>
      <c r="Q290" s="172"/>
    </row>
    <row r="291" spans="1:17" s="203" customFormat="1">
      <c r="A291" s="172"/>
      <c r="B291" s="172"/>
      <c r="C291" s="172"/>
      <c r="D291" s="172"/>
      <c r="E291" s="172"/>
      <c r="F291" s="172"/>
      <c r="G291" s="172"/>
      <c r="H291" s="172"/>
      <c r="I291" s="172"/>
      <c r="J291" s="172"/>
      <c r="K291" s="166"/>
      <c r="L291" s="166"/>
      <c r="O291" s="491"/>
      <c r="P291" s="491"/>
      <c r="Q291" s="172"/>
    </row>
    <row r="292" spans="1:17" s="203" customFormat="1">
      <c r="A292" s="172"/>
      <c r="B292" s="172"/>
      <c r="C292" s="172"/>
      <c r="D292" s="172"/>
      <c r="E292" s="172"/>
      <c r="F292" s="172"/>
      <c r="G292" s="172"/>
      <c r="H292" s="172"/>
      <c r="I292" s="172"/>
      <c r="J292" s="172"/>
      <c r="K292" s="166"/>
      <c r="L292" s="166"/>
      <c r="O292" s="491"/>
      <c r="P292" s="491"/>
      <c r="Q292" s="172"/>
    </row>
    <row r="293" spans="1:17" s="203" customFormat="1">
      <c r="A293" s="172"/>
      <c r="B293" s="172"/>
      <c r="C293" s="172"/>
      <c r="D293" s="172"/>
      <c r="E293" s="172"/>
      <c r="F293" s="172"/>
      <c r="G293" s="172"/>
      <c r="H293" s="172"/>
      <c r="I293" s="172"/>
      <c r="J293" s="172"/>
      <c r="K293" s="166"/>
      <c r="L293" s="166"/>
      <c r="O293" s="491"/>
      <c r="P293" s="491"/>
      <c r="Q293" s="172"/>
    </row>
    <row r="294" spans="1:17" s="203" customFormat="1">
      <c r="A294" s="172"/>
      <c r="B294" s="172"/>
      <c r="C294" s="172"/>
      <c r="D294" s="172"/>
      <c r="E294" s="172"/>
      <c r="F294" s="172"/>
      <c r="G294" s="172"/>
      <c r="H294" s="172"/>
      <c r="I294" s="172"/>
      <c r="J294" s="172"/>
      <c r="K294" s="166"/>
      <c r="L294" s="166"/>
      <c r="O294" s="491"/>
      <c r="P294" s="491"/>
      <c r="Q294" s="172"/>
    </row>
    <row r="295" spans="1:17" s="203" customFormat="1">
      <c r="A295" s="172"/>
      <c r="B295" s="172"/>
      <c r="C295" s="172"/>
      <c r="D295" s="172"/>
      <c r="E295" s="172"/>
      <c r="F295" s="172"/>
      <c r="G295" s="172"/>
      <c r="H295" s="172"/>
      <c r="I295" s="172"/>
      <c r="J295" s="172"/>
      <c r="K295" s="166"/>
      <c r="L295" s="166"/>
      <c r="O295" s="491"/>
      <c r="P295" s="491"/>
      <c r="Q295" s="172"/>
    </row>
    <row r="296" spans="1:17" s="203" customFormat="1">
      <c r="A296" s="172"/>
      <c r="B296" s="172"/>
      <c r="C296" s="172"/>
      <c r="D296" s="172"/>
      <c r="E296" s="172"/>
      <c r="F296" s="172"/>
      <c r="G296" s="172"/>
      <c r="H296" s="172"/>
      <c r="I296" s="172"/>
      <c r="J296" s="172"/>
      <c r="K296" s="166"/>
      <c r="L296" s="166"/>
      <c r="O296" s="491"/>
      <c r="P296" s="491"/>
      <c r="Q296" s="172"/>
    </row>
    <row r="297" spans="1:17" s="203" customFormat="1">
      <c r="A297" s="172"/>
      <c r="B297" s="172"/>
      <c r="C297" s="172"/>
      <c r="D297" s="172"/>
      <c r="E297" s="172"/>
      <c r="F297" s="172"/>
      <c r="G297" s="172"/>
      <c r="H297" s="172"/>
      <c r="I297" s="172"/>
      <c r="J297" s="172"/>
      <c r="K297" s="166"/>
      <c r="L297" s="166"/>
      <c r="M297" s="206"/>
      <c r="O297" s="491"/>
      <c r="P297" s="491"/>
      <c r="Q297" s="172"/>
    </row>
    <row r="298" spans="1:17" s="203" customFormat="1">
      <c r="A298" s="172"/>
      <c r="B298" s="172"/>
      <c r="C298" s="172"/>
      <c r="D298" s="172"/>
      <c r="E298" s="172"/>
      <c r="F298" s="172"/>
      <c r="G298" s="172"/>
      <c r="H298" s="172"/>
      <c r="I298" s="172"/>
      <c r="J298" s="172"/>
      <c r="K298" s="166"/>
      <c r="L298" s="166"/>
      <c r="O298" s="491"/>
      <c r="P298" s="491"/>
      <c r="Q298" s="172"/>
    </row>
    <row r="299" spans="1:17" s="203" customFormat="1">
      <c r="A299" s="172"/>
      <c r="B299" s="172"/>
      <c r="C299" s="172"/>
      <c r="D299" s="172"/>
      <c r="E299" s="172"/>
      <c r="F299" s="172"/>
      <c r="G299" s="172"/>
      <c r="H299" s="172"/>
      <c r="I299" s="172"/>
      <c r="J299" s="172"/>
      <c r="K299" s="166"/>
      <c r="L299" s="166"/>
      <c r="O299" s="491"/>
      <c r="P299" s="491"/>
      <c r="Q299" s="172"/>
    </row>
    <row r="300" spans="1:17" s="203" customFormat="1">
      <c r="A300" s="172"/>
      <c r="B300" s="172"/>
      <c r="C300" s="172"/>
      <c r="D300" s="172"/>
      <c r="E300" s="172"/>
      <c r="F300" s="172"/>
      <c r="G300" s="172"/>
      <c r="H300" s="172"/>
      <c r="I300" s="172"/>
      <c r="J300" s="172"/>
      <c r="K300" s="166"/>
      <c r="L300" s="166"/>
      <c r="O300" s="491"/>
      <c r="P300" s="491"/>
      <c r="Q300" s="172"/>
    </row>
    <row r="301" spans="1:17" s="203" customFormat="1">
      <c r="A301" s="172"/>
      <c r="B301" s="172"/>
      <c r="C301" s="172"/>
      <c r="D301" s="172"/>
      <c r="E301" s="172"/>
      <c r="F301" s="172"/>
      <c r="G301" s="172"/>
      <c r="H301" s="172"/>
      <c r="I301" s="172"/>
      <c r="J301" s="172"/>
      <c r="K301" s="166"/>
      <c r="L301" s="166"/>
      <c r="O301" s="491"/>
      <c r="P301" s="491"/>
      <c r="Q301" s="172"/>
    </row>
    <row r="302" spans="1:17" s="203" customFormat="1">
      <c r="A302" s="172"/>
      <c r="B302" s="172"/>
      <c r="C302" s="172"/>
      <c r="D302" s="172"/>
      <c r="E302" s="172"/>
      <c r="F302" s="172"/>
      <c r="G302" s="172"/>
      <c r="H302" s="172"/>
      <c r="I302" s="172"/>
      <c r="J302" s="172"/>
      <c r="K302" s="166"/>
      <c r="L302" s="166"/>
      <c r="O302" s="491"/>
      <c r="P302" s="491"/>
      <c r="Q302" s="172"/>
    </row>
    <row r="303" spans="1:17" s="203" customFormat="1">
      <c r="A303" s="172"/>
      <c r="B303" s="172"/>
      <c r="C303" s="172"/>
      <c r="D303" s="172"/>
      <c r="E303" s="172"/>
      <c r="F303" s="172"/>
      <c r="G303" s="172"/>
      <c r="H303" s="172"/>
      <c r="I303" s="172"/>
      <c r="J303" s="172"/>
      <c r="K303" s="166"/>
      <c r="L303" s="166"/>
      <c r="O303" s="491"/>
      <c r="P303" s="491"/>
      <c r="Q303" s="172"/>
    </row>
    <row r="304" spans="1:17" s="203" customFormat="1">
      <c r="A304" s="172"/>
      <c r="B304" s="172"/>
      <c r="C304" s="172"/>
      <c r="D304" s="172"/>
      <c r="E304" s="172"/>
      <c r="F304" s="172"/>
      <c r="G304" s="172"/>
      <c r="H304" s="172"/>
      <c r="I304" s="172"/>
      <c r="J304" s="172"/>
      <c r="K304" s="166"/>
      <c r="L304" s="166"/>
      <c r="O304" s="491"/>
      <c r="P304" s="491"/>
      <c r="Q304" s="172"/>
    </row>
    <row r="305" spans="1:17" s="203" customFormat="1">
      <c r="A305" s="172"/>
      <c r="B305" s="172"/>
      <c r="C305" s="172"/>
      <c r="D305" s="172"/>
      <c r="E305" s="172"/>
      <c r="F305" s="172"/>
      <c r="G305" s="172"/>
      <c r="H305" s="172"/>
      <c r="I305" s="172"/>
      <c r="J305" s="172"/>
      <c r="K305" s="166"/>
      <c r="L305" s="166"/>
      <c r="O305" s="491"/>
      <c r="P305" s="491"/>
      <c r="Q305" s="172"/>
    </row>
    <row r="306" spans="1:17" s="203" customFormat="1">
      <c r="A306" s="172"/>
      <c r="B306" s="172"/>
      <c r="C306" s="172"/>
      <c r="D306" s="172"/>
      <c r="E306" s="172"/>
      <c r="F306" s="172"/>
      <c r="G306" s="172"/>
      <c r="H306" s="172"/>
      <c r="I306" s="172"/>
      <c r="J306" s="172"/>
      <c r="K306" s="166"/>
      <c r="L306" s="166"/>
      <c r="O306" s="491"/>
      <c r="P306" s="491"/>
      <c r="Q306" s="172"/>
    </row>
    <row r="307" spans="1:17" s="203" customFormat="1">
      <c r="A307" s="172"/>
      <c r="B307" s="172"/>
      <c r="C307" s="172"/>
      <c r="D307" s="172"/>
      <c r="E307" s="172"/>
      <c r="F307" s="172"/>
      <c r="G307" s="172"/>
      <c r="H307" s="172"/>
      <c r="I307" s="172"/>
      <c r="J307" s="172"/>
      <c r="K307" s="166"/>
      <c r="L307" s="166"/>
      <c r="O307" s="491"/>
      <c r="P307" s="491"/>
      <c r="Q307" s="172"/>
    </row>
    <row r="308" spans="1:17" s="203" customFormat="1">
      <c r="A308" s="172"/>
      <c r="B308" s="172"/>
      <c r="C308" s="172"/>
      <c r="D308" s="172"/>
      <c r="E308" s="172"/>
      <c r="F308" s="172"/>
      <c r="G308" s="172"/>
      <c r="H308" s="172"/>
      <c r="I308" s="172"/>
      <c r="J308" s="172"/>
      <c r="K308" s="166"/>
      <c r="L308" s="166"/>
      <c r="O308" s="491"/>
      <c r="P308" s="491"/>
      <c r="Q308" s="172"/>
    </row>
    <row r="309" spans="1:17" s="203" customFormat="1">
      <c r="A309" s="172"/>
      <c r="B309" s="172"/>
      <c r="C309" s="172"/>
      <c r="D309" s="172"/>
      <c r="E309" s="172"/>
      <c r="F309" s="172"/>
      <c r="G309" s="172"/>
      <c r="H309" s="172"/>
      <c r="I309" s="172"/>
      <c r="J309" s="172"/>
      <c r="K309" s="166"/>
      <c r="L309" s="166"/>
      <c r="O309" s="491"/>
      <c r="P309" s="491"/>
      <c r="Q309" s="172"/>
    </row>
    <row r="310" spans="1:17" s="203" customFormat="1">
      <c r="A310" s="172"/>
      <c r="B310" s="172"/>
      <c r="C310" s="172"/>
      <c r="D310" s="172"/>
      <c r="E310" s="172"/>
      <c r="F310" s="172"/>
      <c r="G310" s="172"/>
      <c r="H310" s="172"/>
      <c r="I310" s="172"/>
      <c r="J310" s="172"/>
      <c r="K310" s="166"/>
      <c r="L310" s="166"/>
      <c r="O310" s="491"/>
      <c r="P310" s="491"/>
      <c r="Q310" s="172"/>
    </row>
    <row r="311" spans="1:17" s="203" customFormat="1">
      <c r="A311" s="172"/>
      <c r="B311" s="172"/>
      <c r="C311" s="172"/>
      <c r="D311" s="172"/>
      <c r="E311" s="172"/>
      <c r="F311" s="172"/>
      <c r="G311" s="172"/>
      <c r="H311" s="172"/>
      <c r="I311" s="172"/>
      <c r="J311" s="172"/>
      <c r="K311" s="166"/>
      <c r="L311" s="166"/>
      <c r="O311" s="491"/>
      <c r="P311" s="491"/>
      <c r="Q311" s="172"/>
    </row>
    <row r="312" spans="1:17" s="203" customFormat="1">
      <c r="A312" s="172"/>
      <c r="B312" s="172"/>
      <c r="C312" s="172"/>
      <c r="D312" s="172"/>
      <c r="E312" s="172"/>
      <c r="F312" s="172"/>
      <c r="G312" s="172"/>
      <c r="H312" s="172"/>
      <c r="I312" s="172"/>
      <c r="J312" s="172"/>
      <c r="K312" s="166"/>
      <c r="L312" s="166"/>
      <c r="O312" s="491"/>
      <c r="P312" s="491"/>
      <c r="Q312" s="172"/>
    </row>
    <row r="313" spans="1:17" s="203" customFormat="1">
      <c r="A313" s="172"/>
      <c r="B313" s="172"/>
      <c r="C313" s="172"/>
      <c r="D313" s="172"/>
      <c r="E313" s="172"/>
      <c r="F313" s="172"/>
      <c r="G313" s="172"/>
      <c r="H313" s="172"/>
      <c r="I313" s="172"/>
      <c r="J313" s="172"/>
      <c r="K313" s="166"/>
      <c r="L313" s="166"/>
      <c r="O313" s="491"/>
      <c r="P313" s="491"/>
      <c r="Q313" s="172"/>
    </row>
    <row r="314" spans="1:17" s="203" customFormat="1">
      <c r="A314" s="172"/>
      <c r="B314" s="172"/>
      <c r="C314" s="172"/>
      <c r="D314" s="172"/>
      <c r="E314" s="172"/>
      <c r="F314" s="172"/>
      <c r="G314" s="172"/>
      <c r="H314" s="172"/>
      <c r="I314" s="172"/>
      <c r="J314" s="172"/>
      <c r="K314" s="166"/>
      <c r="L314" s="166"/>
      <c r="O314" s="491"/>
      <c r="P314" s="491"/>
      <c r="Q314" s="172"/>
    </row>
    <row r="315" spans="1:17" s="203" customFormat="1">
      <c r="A315" s="172"/>
      <c r="B315" s="172"/>
      <c r="C315" s="172"/>
      <c r="D315" s="172"/>
      <c r="E315" s="172"/>
      <c r="F315" s="172"/>
      <c r="G315" s="172"/>
      <c r="H315" s="172"/>
      <c r="I315" s="172"/>
      <c r="J315" s="172"/>
      <c r="K315" s="166"/>
      <c r="L315" s="166"/>
      <c r="O315" s="491"/>
      <c r="P315" s="491"/>
      <c r="Q315" s="172"/>
    </row>
    <row r="316" spans="1:17" s="203" customFormat="1">
      <c r="A316" s="172"/>
      <c r="B316" s="172"/>
      <c r="C316" s="172"/>
      <c r="D316" s="172"/>
      <c r="E316" s="172"/>
      <c r="F316" s="172"/>
      <c r="G316" s="172"/>
      <c r="H316" s="172"/>
      <c r="I316" s="172"/>
      <c r="J316" s="172"/>
      <c r="K316" s="166"/>
      <c r="L316" s="166"/>
      <c r="O316" s="491"/>
      <c r="P316" s="491"/>
      <c r="Q316" s="172"/>
    </row>
    <row r="317" spans="1:17" s="203" customFormat="1">
      <c r="A317" s="172"/>
      <c r="B317" s="172"/>
      <c r="C317" s="172"/>
      <c r="D317" s="172"/>
      <c r="E317" s="172"/>
      <c r="F317" s="172"/>
      <c r="G317" s="172"/>
      <c r="H317" s="172"/>
      <c r="I317" s="172"/>
      <c r="J317" s="172"/>
      <c r="K317" s="166"/>
      <c r="L317" s="166"/>
      <c r="O317" s="491"/>
      <c r="P317" s="491"/>
      <c r="Q317" s="172"/>
    </row>
    <row r="318" spans="1:17" s="203" customFormat="1">
      <c r="A318" s="172"/>
      <c r="B318" s="172"/>
      <c r="C318" s="172"/>
      <c r="D318" s="172"/>
      <c r="E318" s="172"/>
      <c r="F318" s="172"/>
      <c r="G318" s="172"/>
      <c r="H318" s="172"/>
      <c r="I318" s="172"/>
      <c r="J318" s="172"/>
      <c r="K318" s="166"/>
      <c r="L318" s="166"/>
      <c r="O318" s="491"/>
      <c r="P318" s="491"/>
      <c r="Q318" s="172"/>
    </row>
    <row r="319" spans="1:17" s="203" customFormat="1">
      <c r="A319" s="172"/>
      <c r="B319" s="172"/>
      <c r="C319" s="172"/>
      <c r="D319" s="172"/>
      <c r="E319" s="172"/>
      <c r="F319" s="172"/>
      <c r="G319" s="172"/>
      <c r="H319" s="172"/>
      <c r="I319" s="172"/>
      <c r="J319" s="172"/>
      <c r="K319" s="166"/>
      <c r="L319" s="166"/>
      <c r="O319" s="491"/>
      <c r="P319" s="491"/>
      <c r="Q319" s="172"/>
    </row>
    <row r="320" spans="1:17" s="203" customFormat="1">
      <c r="A320" s="172"/>
      <c r="B320" s="172"/>
      <c r="C320" s="172"/>
      <c r="D320" s="172"/>
      <c r="E320" s="172"/>
      <c r="F320" s="172"/>
      <c r="G320" s="172"/>
      <c r="H320" s="172"/>
      <c r="I320" s="172"/>
      <c r="J320" s="172"/>
      <c r="K320" s="166"/>
      <c r="L320" s="166"/>
      <c r="O320" s="491"/>
      <c r="P320" s="491"/>
      <c r="Q320" s="172"/>
    </row>
    <row r="321" spans="1:17" s="203" customFormat="1">
      <c r="A321" s="172"/>
      <c r="B321" s="172"/>
      <c r="C321" s="172"/>
      <c r="D321" s="172"/>
      <c r="E321" s="172"/>
      <c r="F321" s="172"/>
      <c r="G321" s="172"/>
      <c r="H321" s="172"/>
      <c r="I321" s="172"/>
      <c r="J321" s="172"/>
      <c r="K321" s="166"/>
      <c r="L321" s="166"/>
      <c r="O321" s="491"/>
      <c r="P321" s="491"/>
      <c r="Q321" s="172"/>
    </row>
    <row r="322" spans="1:17" s="203" customFormat="1">
      <c r="A322" s="172"/>
      <c r="B322" s="172"/>
      <c r="C322" s="172"/>
      <c r="D322" s="172"/>
      <c r="E322" s="172"/>
      <c r="F322" s="172"/>
      <c r="G322" s="172"/>
      <c r="H322" s="172"/>
      <c r="I322" s="172"/>
      <c r="J322" s="172"/>
      <c r="K322" s="166"/>
      <c r="L322" s="166"/>
      <c r="O322" s="491"/>
      <c r="P322" s="491"/>
      <c r="Q322" s="172"/>
    </row>
    <row r="323" spans="1:17" s="203" customFormat="1">
      <c r="A323" s="172"/>
      <c r="B323" s="172"/>
      <c r="C323" s="172"/>
      <c r="D323" s="172"/>
      <c r="E323" s="172"/>
      <c r="F323" s="172"/>
      <c r="G323" s="172"/>
      <c r="H323" s="172"/>
      <c r="I323" s="172"/>
      <c r="J323" s="172"/>
      <c r="K323" s="166"/>
      <c r="L323" s="166"/>
      <c r="O323" s="491"/>
      <c r="P323" s="491"/>
      <c r="Q323" s="172"/>
    </row>
    <row r="324" spans="1:17" s="203" customFormat="1">
      <c r="A324" s="172"/>
      <c r="B324" s="172"/>
      <c r="C324" s="172"/>
      <c r="D324" s="172"/>
      <c r="E324" s="172"/>
      <c r="F324" s="172"/>
      <c r="G324" s="172"/>
      <c r="H324" s="172"/>
      <c r="I324" s="172"/>
      <c r="J324" s="172"/>
      <c r="K324" s="166"/>
      <c r="L324" s="166"/>
      <c r="O324" s="491"/>
      <c r="P324" s="491"/>
      <c r="Q324" s="172"/>
    </row>
    <row r="325" spans="1:17" s="203" customFormat="1">
      <c r="A325" s="172"/>
      <c r="B325" s="172"/>
      <c r="C325" s="172"/>
      <c r="D325" s="172"/>
      <c r="E325" s="172"/>
      <c r="F325" s="172"/>
      <c r="G325" s="172"/>
      <c r="H325" s="172"/>
      <c r="I325" s="172"/>
      <c r="J325" s="172"/>
      <c r="K325" s="166"/>
      <c r="L325" s="166"/>
      <c r="O325" s="491"/>
      <c r="P325" s="491"/>
      <c r="Q325" s="172"/>
    </row>
    <row r="326" spans="1:17" s="203" customFormat="1">
      <c r="A326" s="172"/>
      <c r="B326" s="172"/>
      <c r="C326" s="172"/>
      <c r="D326" s="172"/>
      <c r="E326" s="172"/>
      <c r="F326" s="172"/>
      <c r="G326" s="172"/>
      <c r="H326" s="172"/>
      <c r="I326" s="172"/>
      <c r="J326" s="172"/>
      <c r="K326" s="166"/>
      <c r="L326" s="166"/>
      <c r="O326" s="491"/>
      <c r="P326" s="491"/>
      <c r="Q326" s="172"/>
    </row>
    <row r="327" spans="1:17" s="203" customFormat="1">
      <c r="A327" s="172"/>
      <c r="B327" s="172"/>
      <c r="C327" s="172"/>
      <c r="D327" s="172"/>
      <c r="E327" s="172"/>
      <c r="F327" s="172"/>
      <c r="G327" s="172"/>
      <c r="H327" s="172"/>
      <c r="I327" s="172"/>
      <c r="J327" s="172"/>
      <c r="K327" s="166"/>
      <c r="L327" s="166"/>
      <c r="O327" s="491"/>
      <c r="P327" s="491"/>
      <c r="Q327" s="172"/>
    </row>
    <row r="328" spans="1:17" s="203" customFormat="1">
      <c r="A328" s="172"/>
      <c r="B328" s="172"/>
      <c r="C328" s="172"/>
      <c r="D328" s="172"/>
      <c r="E328" s="172"/>
      <c r="F328" s="172"/>
      <c r="G328" s="172"/>
      <c r="H328" s="172"/>
      <c r="I328" s="172"/>
      <c r="J328" s="172"/>
      <c r="K328" s="166"/>
      <c r="L328" s="166"/>
      <c r="O328" s="491"/>
      <c r="P328" s="491"/>
      <c r="Q328" s="172"/>
    </row>
    <row r="329" spans="1:17" s="203" customFormat="1">
      <c r="A329" s="172"/>
      <c r="B329" s="172"/>
      <c r="C329" s="172"/>
      <c r="D329" s="172"/>
      <c r="E329" s="172"/>
      <c r="F329" s="172"/>
      <c r="G329" s="172"/>
      <c r="H329" s="172"/>
      <c r="I329" s="172"/>
      <c r="J329" s="172"/>
      <c r="K329" s="166"/>
      <c r="L329" s="166"/>
      <c r="O329" s="491"/>
      <c r="P329" s="491"/>
      <c r="Q329" s="172"/>
    </row>
    <row r="330" spans="1:17" s="203" customFormat="1">
      <c r="A330" s="172"/>
      <c r="B330" s="172"/>
      <c r="C330" s="172"/>
      <c r="D330" s="172"/>
      <c r="E330" s="172"/>
      <c r="F330" s="172"/>
      <c r="G330" s="172"/>
      <c r="H330" s="172"/>
      <c r="I330" s="172"/>
      <c r="J330" s="172"/>
      <c r="K330" s="166"/>
      <c r="L330" s="166"/>
      <c r="O330" s="491"/>
      <c r="P330" s="491"/>
      <c r="Q330" s="172"/>
    </row>
    <row r="331" spans="1:17" s="203" customFormat="1">
      <c r="A331" s="172"/>
      <c r="B331" s="172"/>
      <c r="C331" s="172"/>
      <c r="D331" s="172"/>
      <c r="E331" s="172"/>
      <c r="F331" s="172"/>
      <c r="G331" s="172"/>
      <c r="H331" s="172"/>
      <c r="I331" s="172"/>
      <c r="J331" s="172"/>
      <c r="K331" s="166"/>
      <c r="L331" s="166"/>
      <c r="O331" s="491"/>
      <c r="P331" s="491"/>
      <c r="Q331" s="172"/>
    </row>
    <row r="332" spans="1:17" s="203" customFormat="1">
      <c r="A332" s="172"/>
      <c r="B332" s="172"/>
      <c r="C332" s="172"/>
      <c r="D332" s="172"/>
      <c r="E332" s="172"/>
      <c r="F332" s="172"/>
      <c r="G332" s="172"/>
      <c r="H332" s="172"/>
      <c r="I332" s="172"/>
      <c r="J332" s="172"/>
      <c r="K332" s="166"/>
      <c r="L332" s="166"/>
      <c r="O332" s="491"/>
      <c r="P332" s="491"/>
      <c r="Q332" s="172"/>
    </row>
    <row r="333" spans="1:17" s="203" customFormat="1">
      <c r="A333" s="172"/>
      <c r="B333" s="172"/>
      <c r="C333" s="172"/>
      <c r="D333" s="172"/>
      <c r="E333" s="172"/>
      <c r="F333" s="172"/>
      <c r="G333" s="172"/>
      <c r="H333" s="172"/>
      <c r="I333" s="172"/>
      <c r="J333" s="172"/>
      <c r="K333" s="166"/>
      <c r="L333" s="166"/>
      <c r="O333" s="491"/>
      <c r="P333" s="491"/>
      <c r="Q333" s="172"/>
    </row>
    <row r="334" spans="1:17" s="203" customFormat="1">
      <c r="A334" s="172"/>
      <c r="B334" s="172"/>
      <c r="C334" s="172"/>
      <c r="D334" s="172"/>
      <c r="E334" s="172"/>
      <c r="F334" s="172"/>
      <c r="G334" s="172"/>
      <c r="H334" s="172"/>
      <c r="I334" s="172"/>
      <c r="J334" s="172"/>
      <c r="K334" s="166"/>
      <c r="L334" s="166"/>
      <c r="O334" s="491"/>
      <c r="P334" s="491"/>
      <c r="Q334" s="172"/>
    </row>
    <row r="335" spans="1:17" s="203" customFormat="1">
      <c r="A335" s="172"/>
      <c r="B335" s="172"/>
      <c r="C335" s="172"/>
      <c r="D335" s="172"/>
      <c r="E335" s="172"/>
      <c r="F335" s="172"/>
      <c r="G335" s="172"/>
      <c r="H335" s="172"/>
      <c r="I335" s="172"/>
      <c r="J335" s="172"/>
      <c r="K335" s="166"/>
      <c r="L335" s="166"/>
      <c r="O335" s="491"/>
      <c r="P335" s="491"/>
      <c r="Q335" s="172"/>
    </row>
    <row r="336" spans="1:17" s="203" customFormat="1">
      <c r="A336" s="172"/>
      <c r="B336" s="172"/>
      <c r="C336" s="172"/>
      <c r="D336" s="172"/>
      <c r="E336" s="172"/>
      <c r="F336" s="172"/>
      <c r="G336" s="172"/>
      <c r="H336" s="172"/>
      <c r="I336" s="172"/>
      <c r="J336" s="172"/>
      <c r="K336" s="166"/>
      <c r="L336" s="166"/>
      <c r="O336" s="491"/>
      <c r="P336" s="491"/>
      <c r="Q336" s="172"/>
    </row>
    <row r="337" spans="1:17" s="203" customFormat="1">
      <c r="A337" s="172"/>
      <c r="B337" s="172"/>
      <c r="C337" s="172"/>
      <c r="D337" s="172"/>
      <c r="E337" s="172"/>
      <c r="F337" s="172"/>
      <c r="G337" s="172"/>
      <c r="H337" s="172"/>
      <c r="I337" s="172"/>
      <c r="J337" s="172"/>
      <c r="K337" s="166"/>
      <c r="L337" s="166"/>
      <c r="O337" s="491"/>
      <c r="P337" s="491"/>
      <c r="Q337" s="172"/>
    </row>
    <row r="338" spans="1:17" s="203" customFormat="1">
      <c r="A338" s="172"/>
      <c r="B338" s="172"/>
      <c r="C338" s="172"/>
      <c r="D338" s="172"/>
      <c r="E338" s="172"/>
      <c r="F338" s="172"/>
      <c r="G338" s="172"/>
      <c r="H338" s="172"/>
      <c r="I338" s="172"/>
      <c r="J338" s="172"/>
      <c r="K338" s="166"/>
      <c r="L338" s="166"/>
      <c r="O338" s="491"/>
      <c r="P338" s="491"/>
      <c r="Q338" s="172"/>
    </row>
    <row r="339" spans="1:17" s="203" customFormat="1">
      <c r="A339" s="172"/>
      <c r="B339" s="172"/>
      <c r="C339" s="172"/>
      <c r="D339" s="172"/>
      <c r="E339" s="172"/>
      <c r="F339" s="172"/>
      <c r="G339" s="172"/>
      <c r="H339" s="172"/>
      <c r="I339" s="172"/>
      <c r="J339" s="172"/>
      <c r="K339" s="166"/>
      <c r="L339" s="166"/>
      <c r="O339" s="491"/>
      <c r="P339" s="491"/>
      <c r="Q339" s="172"/>
    </row>
    <row r="340" spans="1:17" s="203" customFormat="1">
      <c r="A340" s="172"/>
      <c r="B340" s="172"/>
      <c r="C340" s="172"/>
      <c r="D340" s="172"/>
      <c r="E340" s="172"/>
      <c r="F340" s="172"/>
      <c r="G340" s="172"/>
      <c r="H340" s="172"/>
      <c r="I340" s="172"/>
      <c r="J340" s="172"/>
      <c r="K340" s="166"/>
      <c r="L340" s="166"/>
      <c r="O340" s="491"/>
      <c r="P340" s="491"/>
      <c r="Q340" s="172"/>
    </row>
    <row r="341" spans="1:17" s="203" customFormat="1">
      <c r="A341" s="172"/>
      <c r="B341" s="172"/>
      <c r="C341" s="172"/>
      <c r="D341" s="172"/>
      <c r="E341" s="172"/>
      <c r="F341" s="172"/>
      <c r="G341" s="172"/>
      <c r="H341" s="172"/>
      <c r="I341" s="172"/>
      <c r="J341" s="172"/>
      <c r="K341" s="166"/>
      <c r="L341" s="166"/>
      <c r="O341" s="491"/>
      <c r="P341" s="491"/>
      <c r="Q341" s="172"/>
    </row>
    <row r="342" spans="1:17" s="203" customFormat="1">
      <c r="A342" s="172"/>
      <c r="B342" s="172"/>
      <c r="C342" s="172"/>
      <c r="D342" s="172"/>
      <c r="E342" s="172"/>
      <c r="F342" s="172"/>
      <c r="G342" s="172"/>
      <c r="H342" s="172"/>
      <c r="I342" s="172"/>
      <c r="J342" s="172"/>
      <c r="K342" s="166"/>
      <c r="L342" s="166"/>
      <c r="O342" s="491"/>
      <c r="P342" s="491"/>
      <c r="Q342" s="172"/>
    </row>
    <row r="343" spans="1:17" s="203" customFormat="1">
      <c r="A343" s="172"/>
      <c r="B343" s="172"/>
      <c r="C343" s="172"/>
      <c r="D343" s="172"/>
      <c r="E343" s="172"/>
      <c r="F343" s="172"/>
      <c r="G343" s="172"/>
      <c r="H343" s="172"/>
      <c r="I343" s="172"/>
      <c r="J343" s="172"/>
      <c r="K343" s="166"/>
      <c r="L343" s="166"/>
      <c r="O343" s="491"/>
      <c r="P343" s="491"/>
      <c r="Q343" s="172"/>
    </row>
    <row r="344" spans="1:17" s="203" customFormat="1">
      <c r="A344" s="172"/>
      <c r="B344" s="172"/>
      <c r="C344" s="172"/>
      <c r="D344" s="172"/>
      <c r="E344" s="172"/>
      <c r="F344" s="172"/>
      <c r="G344" s="172"/>
      <c r="H344" s="172"/>
      <c r="I344" s="172"/>
      <c r="J344" s="172"/>
      <c r="K344" s="166"/>
      <c r="L344" s="166"/>
      <c r="O344" s="491"/>
      <c r="P344" s="491"/>
      <c r="Q344" s="172"/>
    </row>
    <row r="345" spans="1:17" s="203" customFormat="1">
      <c r="A345" s="172"/>
      <c r="B345" s="172"/>
      <c r="C345" s="172"/>
      <c r="D345" s="172"/>
      <c r="E345" s="172"/>
      <c r="F345" s="172"/>
      <c r="G345" s="172"/>
      <c r="H345" s="172"/>
      <c r="I345" s="172"/>
      <c r="J345" s="172"/>
      <c r="K345" s="166"/>
      <c r="L345" s="166"/>
      <c r="O345" s="491"/>
      <c r="P345" s="491"/>
      <c r="Q345" s="172"/>
    </row>
    <row r="346" spans="1:17" s="203" customFormat="1">
      <c r="A346" s="172"/>
      <c r="B346" s="172"/>
      <c r="C346" s="172"/>
      <c r="D346" s="172"/>
      <c r="E346" s="172"/>
      <c r="F346" s="172"/>
      <c r="G346" s="172"/>
      <c r="H346" s="172"/>
      <c r="I346" s="172"/>
      <c r="J346" s="172"/>
      <c r="K346" s="166"/>
      <c r="L346" s="166"/>
      <c r="O346" s="491"/>
      <c r="P346" s="491"/>
      <c r="Q346" s="172"/>
    </row>
    <row r="347" spans="1:17" s="203" customFormat="1">
      <c r="A347" s="172"/>
      <c r="B347" s="172"/>
      <c r="C347" s="172"/>
      <c r="D347" s="172"/>
      <c r="E347" s="172"/>
      <c r="F347" s="172"/>
      <c r="G347" s="172"/>
      <c r="H347" s="172"/>
      <c r="I347" s="172"/>
      <c r="J347" s="172"/>
      <c r="K347" s="166"/>
      <c r="L347" s="166"/>
      <c r="O347" s="491"/>
      <c r="P347" s="491"/>
      <c r="Q347" s="172"/>
    </row>
    <row r="348" spans="1:17" s="203" customFormat="1">
      <c r="A348" s="172"/>
      <c r="B348" s="172"/>
      <c r="C348" s="172"/>
      <c r="D348" s="172"/>
      <c r="E348" s="172"/>
      <c r="F348" s="172"/>
      <c r="G348" s="172"/>
      <c r="H348" s="172"/>
      <c r="I348" s="172"/>
      <c r="J348" s="172"/>
      <c r="K348" s="166"/>
      <c r="L348" s="166"/>
      <c r="O348" s="491"/>
      <c r="P348" s="491"/>
      <c r="Q348" s="172"/>
    </row>
    <row r="349" spans="1:17" s="203" customFormat="1" ht="48.75" customHeight="1">
      <c r="A349" s="172"/>
      <c r="B349" s="172"/>
      <c r="C349" s="172"/>
      <c r="D349" s="172"/>
      <c r="E349" s="172"/>
      <c r="F349" s="172"/>
      <c r="G349" s="172"/>
      <c r="H349" s="172"/>
      <c r="I349" s="172"/>
      <c r="J349" s="172"/>
      <c r="K349" s="166"/>
      <c r="L349" s="166"/>
      <c r="M349" s="206"/>
      <c r="O349" s="491"/>
      <c r="P349" s="491"/>
      <c r="Q349" s="172"/>
    </row>
    <row r="350" spans="1:17" s="203" customFormat="1" ht="42" customHeight="1">
      <c r="A350" s="172"/>
      <c r="B350" s="172"/>
      <c r="C350" s="172"/>
      <c r="D350" s="172"/>
      <c r="E350" s="172"/>
      <c r="F350" s="172"/>
      <c r="G350" s="172"/>
      <c r="H350" s="172"/>
      <c r="I350" s="172"/>
      <c r="J350" s="172"/>
      <c r="K350" s="166"/>
      <c r="L350" s="166"/>
      <c r="O350" s="491"/>
      <c r="P350" s="491"/>
      <c r="Q350" s="172"/>
    </row>
    <row r="351" spans="1:17" s="203" customFormat="1" ht="25.5" customHeight="1">
      <c r="A351" s="172"/>
      <c r="B351" s="172"/>
      <c r="C351" s="172"/>
      <c r="D351" s="172"/>
      <c r="E351" s="172"/>
      <c r="F351" s="172"/>
      <c r="G351" s="172"/>
      <c r="H351" s="172"/>
      <c r="I351" s="172"/>
      <c r="J351" s="172"/>
      <c r="K351" s="166"/>
      <c r="L351" s="166"/>
      <c r="O351" s="491"/>
      <c r="P351" s="491"/>
      <c r="Q351" s="172"/>
    </row>
    <row r="352" spans="1:17" s="203" customFormat="1">
      <c r="A352" s="172"/>
      <c r="B352" s="172"/>
      <c r="C352" s="172"/>
      <c r="D352" s="172"/>
      <c r="E352" s="172"/>
      <c r="F352" s="172"/>
      <c r="G352" s="172"/>
      <c r="H352" s="172"/>
      <c r="I352" s="172"/>
      <c r="J352" s="172"/>
      <c r="K352" s="166"/>
      <c r="L352" s="166"/>
      <c r="O352" s="491"/>
      <c r="P352" s="491"/>
      <c r="Q352" s="172"/>
    </row>
    <row r="353" spans="1:17" s="203" customFormat="1">
      <c r="A353" s="172"/>
      <c r="B353" s="172"/>
      <c r="C353" s="172"/>
      <c r="D353" s="172"/>
      <c r="E353" s="172"/>
      <c r="F353" s="172"/>
      <c r="G353" s="172"/>
      <c r="H353" s="172"/>
      <c r="I353" s="172"/>
      <c r="J353" s="172"/>
      <c r="K353" s="166"/>
      <c r="L353" s="166"/>
      <c r="M353" s="206"/>
      <c r="O353" s="491"/>
      <c r="P353" s="491"/>
      <c r="Q353" s="172"/>
    </row>
    <row r="354" spans="1:17" s="203" customFormat="1">
      <c r="A354" s="172"/>
      <c r="B354" s="172"/>
      <c r="C354" s="172"/>
      <c r="D354" s="172"/>
      <c r="E354" s="172"/>
      <c r="F354" s="172"/>
      <c r="G354" s="172"/>
      <c r="H354" s="172"/>
      <c r="I354" s="172"/>
      <c r="J354" s="172"/>
      <c r="K354" s="166"/>
      <c r="L354" s="166"/>
      <c r="O354" s="491"/>
      <c r="P354" s="491"/>
      <c r="Q354" s="172"/>
    </row>
    <row r="355" spans="1:17" s="203" customFormat="1">
      <c r="A355" s="172"/>
      <c r="B355" s="172"/>
      <c r="C355" s="172"/>
      <c r="D355" s="172"/>
      <c r="E355" s="172"/>
      <c r="F355" s="172"/>
      <c r="G355" s="172"/>
      <c r="H355" s="172"/>
      <c r="I355" s="172"/>
      <c r="J355" s="172"/>
      <c r="K355" s="166"/>
      <c r="L355" s="166"/>
      <c r="O355" s="491"/>
      <c r="P355" s="491"/>
      <c r="Q355" s="172"/>
    </row>
    <row r="356" spans="1:17" s="203" customFormat="1">
      <c r="A356" s="172"/>
      <c r="B356" s="172"/>
      <c r="C356" s="172"/>
      <c r="D356" s="172"/>
      <c r="E356" s="172"/>
      <c r="F356" s="172"/>
      <c r="G356" s="172"/>
      <c r="H356" s="172"/>
      <c r="I356" s="172"/>
      <c r="J356" s="172"/>
      <c r="K356" s="166"/>
      <c r="L356" s="166"/>
      <c r="O356" s="491"/>
      <c r="P356" s="491"/>
      <c r="Q356" s="172"/>
    </row>
    <row r="357" spans="1:17" s="203" customFormat="1">
      <c r="A357" s="172"/>
      <c r="B357" s="172"/>
      <c r="C357" s="172"/>
      <c r="D357" s="172"/>
      <c r="E357" s="172"/>
      <c r="F357" s="172"/>
      <c r="G357" s="172"/>
      <c r="H357" s="172"/>
      <c r="I357" s="172"/>
      <c r="J357" s="172"/>
      <c r="K357" s="166"/>
      <c r="L357" s="166"/>
      <c r="O357" s="491"/>
      <c r="P357" s="491"/>
      <c r="Q357" s="172"/>
    </row>
    <row r="358" spans="1:17" s="203" customFormat="1">
      <c r="A358" s="172"/>
      <c r="B358" s="172"/>
      <c r="C358" s="172"/>
      <c r="D358" s="172"/>
      <c r="E358" s="172"/>
      <c r="F358" s="172"/>
      <c r="G358" s="172"/>
      <c r="H358" s="172"/>
      <c r="I358" s="172"/>
      <c r="J358" s="172"/>
      <c r="K358" s="166"/>
      <c r="L358" s="166"/>
      <c r="M358" s="206"/>
      <c r="O358" s="491"/>
      <c r="P358" s="491"/>
      <c r="Q358" s="172"/>
    </row>
    <row r="359" spans="1:17" s="203" customFormat="1">
      <c r="A359" s="172"/>
      <c r="B359" s="172"/>
      <c r="C359" s="172"/>
      <c r="D359" s="172"/>
      <c r="E359" s="172"/>
      <c r="F359" s="172"/>
      <c r="G359" s="172"/>
      <c r="H359" s="172"/>
      <c r="I359" s="172"/>
      <c r="J359" s="172"/>
      <c r="K359" s="166"/>
      <c r="L359" s="166"/>
      <c r="M359" s="206"/>
      <c r="O359" s="491"/>
      <c r="P359" s="491"/>
      <c r="Q359" s="172"/>
    </row>
    <row r="360" spans="1:17" s="203" customFormat="1" ht="39" customHeight="1">
      <c r="A360" s="172"/>
      <c r="B360" s="172"/>
      <c r="C360" s="172"/>
      <c r="D360" s="172"/>
      <c r="E360" s="172"/>
      <c r="F360" s="172"/>
      <c r="G360" s="172"/>
      <c r="H360" s="172"/>
      <c r="I360" s="172"/>
      <c r="J360" s="172"/>
      <c r="K360" s="166"/>
      <c r="L360" s="166"/>
      <c r="O360" s="491"/>
      <c r="P360" s="491"/>
      <c r="Q360" s="172"/>
    </row>
    <row r="361" spans="1:17" s="203" customFormat="1" ht="25.5" customHeight="1">
      <c r="A361" s="172"/>
      <c r="B361" s="172"/>
      <c r="C361" s="172"/>
      <c r="D361" s="172"/>
      <c r="E361" s="172"/>
      <c r="F361" s="172"/>
      <c r="G361" s="172"/>
      <c r="H361" s="172"/>
      <c r="I361" s="172"/>
      <c r="J361" s="172"/>
      <c r="K361" s="166"/>
      <c r="L361" s="166"/>
      <c r="O361" s="491"/>
      <c r="P361" s="491"/>
      <c r="Q361" s="172"/>
    </row>
    <row r="362" spans="1:17" s="203" customFormat="1" ht="45" customHeight="1">
      <c r="A362" s="172"/>
      <c r="B362" s="172"/>
      <c r="C362" s="172"/>
      <c r="D362" s="172"/>
      <c r="E362" s="172"/>
      <c r="F362" s="172"/>
      <c r="G362" s="172"/>
      <c r="H362" s="172"/>
      <c r="I362" s="172"/>
      <c r="J362" s="172"/>
      <c r="K362" s="166"/>
      <c r="L362" s="166"/>
      <c r="M362" s="206"/>
      <c r="O362" s="491"/>
      <c r="P362" s="491"/>
      <c r="Q362" s="172"/>
    </row>
    <row r="363" spans="1:17" s="203" customFormat="1" ht="42" customHeight="1">
      <c r="A363" s="172"/>
      <c r="B363" s="172"/>
      <c r="C363" s="172"/>
      <c r="D363" s="172"/>
      <c r="E363" s="172"/>
      <c r="F363" s="172"/>
      <c r="G363" s="172"/>
      <c r="H363" s="172"/>
      <c r="I363" s="172"/>
      <c r="J363" s="172"/>
      <c r="K363" s="166"/>
      <c r="L363" s="166"/>
      <c r="O363" s="491"/>
      <c r="P363" s="491"/>
      <c r="Q363" s="172"/>
    </row>
    <row r="364" spans="1:17" s="203" customFormat="1" ht="23.25" customHeight="1">
      <c r="A364" s="172"/>
      <c r="B364" s="172"/>
      <c r="C364" s="172"/>
      <c r="D364" s="172"/>
      <c r="E364" s="172"/>
      <c r="F364" s="172"/>
      <c r="G364" s="172"/>
      <c r="H364" s="172"/>
      <c r="I364" s="172"/>
      <c r="J364" s="172"/>
      <c r="K364" s="166"/>
      <c r="L364" s="166"/>
      <c r="O364" s="491"/>
      <c r="P364" s="491"/>
      <c r="Q364" s="172"/>
    </row>
    <row r="365" spans="1:17" s="203" customFormat="1">
      <c r="A365" s="172"/>
      <c r="B365" s="172"/>
      <c r="C365" s="172"/>
      <c r="D365" s="172"/>
      <c r="E365" s="172"/>
      <c r="F365" s="172"/>
      <c r="G365" s="172"/>
      <c r="H365" s="172"/>
      <c r="I365" s="172"/>
      <c r="J365" s="172"/>
      <c r="K365" s="166"/>
      <c r="L365" s="166"/>
      <c r="O365" s="491"/>
      <c r="P365" s="491"/>
      <c r="Q365" s="172"/>
    </row>
    <row r="366" spans="1:17" s="203" customFormat="1">
      <c r="A366" s="172"/>
      <c r="B366" s="172"/>
      <c r="C366" s="172"/>
      <c r="D366" s="172"/>
      <c r="E366" s="172"/>
      <c r="F366" s="172"/>
      <c r="G366" s="172"/>
      <c r="H366" s="172"/>
      <c r="I366" s="172"/>
      <c r="J366" s="172"/>
      <c r="K366" s="166"/>
      <c r="L366" s="166"/>
      <c r="O366" s="491"/>
      <c r="P366" s="491"/>
      <c r="Q366" s="172"/>
    </row>
    <row r="367" spans="1:17" s="203" customFormat="1">
      <c r="A367" s="172"/>
      <c r="B367" s="172"/>
      <c r="C367" s="172"/>
      <c r="D367" s="172"/>
      <c r="E367" s="172"/>
      <c r="F367" s="172"/>
      <c r="G367" s="172"/>
      <c r="H367" s="172"/>
      <c r="I367" s="172"/>
      <c r="J367" s="172"/>
      <c r="K367" s="166"/>
      <c r="L367" s="166"/>
      <c r="M367" s="206"/>
      <c r="O367" s="491"/>
      <c r="P367" s="491"/>
      <c r="Q367" s="172"/>
    </row>
    <row r="368" spans="1:17" s="203" customFormat="1">
      <c r="A368" s="172"/>
      <c r="B368" s="172"/>
      <c r="C368" s="172"/>
      <c r="D368" s="172"/>
      <c r="E368" s="172"/>
      <c r="F368" s="172"/>
      <c r="G368" s="172"/>
      <c r="H368" s="172"/>
      <c r="I368" s="172"/>
      <c r="J368" s="172"/>
      <c r="K368" s="166"/>
      <c r="L368" s="166"/>
      <c r="O368" s="491"/>
      <c r="P368" s="491"/>
      <c r="Q368" s="172"/>
    </row>
    <row r="369" spans="1:17" s="203" customFormat="1">
      <c r="A369" s="172"/>
      <c r="B369" s="172"/>
      <c r="C369" s="172"/>
      <c r="D369" s="172"/>
      <c r="E369" s="172"/>
      <c r="F369" s="172"/>
      <c r="G369" s="172"/>
      <c r="H369" s="172"/>
      <c r="I369" s="172"/>
      <c r="J369" s="172"/>
      <c r="K369" s="166"/>
      <c r="L369" s="166"/>
      <c r="O369" s="491"/>
      <c r="P369" s="491"/>
      <c r="Q369" s="172"/>
    </row>
    <row r="370" spans="1:17" s="203" customFormat="1">
      <c r="A370" s="172"/>
      <c r="B370" s="172"/>
      <c r="C370" s="172"/>
      <c r="D370" s="172"/>
      <c r="E370" s="172"/>
      <c r="F370" s="172"/>
      <c r="G370" s="172"/>
      <c r="H370" s="172"/>
      <c r="I370" s="172"/>
      <c r="J370" s="172"/>
      <c r="K370" s="166"/>
      <c r="L370" s="166"/>
      <c r="O370" s="491"/>
      <c r="P370" s="491"/>
      <c r="Q370" s="172"/>
    </row>
    <row r="371" spans="1:17" s="203" customFormat="1">
      <c r="A371" s="172"/>
      <c r="B371" s="172"/>
      <c r="C371" s="172"/>
      <c r="D371" s="172"/>
      <c r="E371" s="172"/>
      <c r="F371" s="172"/>
      <c r="G371" s="172"/>
      <c r="H371" s="172"/>
      <c r="I371" s="172"/>
      <c r="J371" s="172"/>
      <c r="K371" s="166"/>
      <c r="L371" s="166"/>
      <c r="O371" s="491"/>
      <c r="P371" s="491"/>
      <c r="Q371" s="172"/>
    </row>
    <row r="372" spans="1:17" s="203" customFormat="1">
      <c r="A372" s="172"/>
      <c r="B372" s="172"/>
      <c r="C372" s="172"/>
      <c r="D372" s="172"/>
      <c r="E372" s="172"/>
      <c r="F372" s="172"/>
      <c r="G372" s="172"/>
      <c r="H372" s="172"/>
      <c r="I372" s="172"/>
      <c r="J372" s="172"/>
      <c r="K372" s="166"/>
      <c r="L372" s="166"/>
      <c r="M372" s="206"/>
      <c r="O372" s="491"/>
      <c r="P372" s="491"/>
      <c r="Q372" s="172"/>
    </row>
    <row r="373" spans="1:17" s="203" customFormat="1">
      <c r="A373" s="172"/>
      <c r="B373" s="172"/>
      <c r="C373" s="172"/>
      <c r="D373" s="172"/>
      <c r="E373" s="172"/>
      <c r="F373" s="172"/>
      <c r="G373" s="172"/>
      <c r="H373" s="172"/>
      <c r="I373" s="172"/>
      <c r="J373" s="172"/>
      <c r="K373" s="166"/>
      <c r="L373" s="166"/>
      <c r="O373" s="491"/>
      <c r="P373" s="491"/>
      <c r="Q373" s="172"/>
    </row>
    <row r="374" spans="1:17" s="203" customFormat="1">
      <c r="A374" s="172"/>
      <c r="B374" s="172"/>
      <c r="C374" s="172"/>
      <c r="D374" s="172"/>
      <c r="E374" s="172"/>
      <c r="F374" s="172"/>
      <c r="G374" s="172"/>
      <c r="H374" s="172"/>
      <c r="I374" s="172"/>
      <c r="J374" s="172"/>
      <c r="K374" s="166"/>
      <c r="L374" s="166"/>
      <c r="O374" s="491"/>
      <c r="P374" s="491"/>
      <c r="Q374" s="172"/>
    </row>
    <row r="375" spans="1:17" s="203" customFormat="1">
      <c r="A375" s="172"/>
      <c r="B375" s="172"/>
      <c r="C375" s="172"/>
      <c r="D375" s="172"/>
      <c r="E375" s="172"/>
      <c r="F375" s="172"/>
      <c r="G375" s="172"/>
      <c r="H375" s="172"/>
      <c r="I375" s="172"/>
      <c r="J375" s="172"/>
      <c r="K375" s="166"/>
      <c r="L375" s="166"/>
      <c r="O375" s="491"/>
      <c r="P375" s="491"/>
      <c r="Q375" s="172"/>
    </row>
    <row r="376" spans="1:17" s="203" customFormat="1">
      <c r="A376" s="172"/>
      <c r="B376" s="172"/>
      <c r="C376" s="172"/>
      <c r="D376" s="172"/>
      <c r="E376" s="172"/>
      <c r="F376" s="172"/>
      <c r="G376" s="172"/>
      <c r="H376" s="172"/>
      <c r="I376" s="172"/>
      <c r="J376" s="172"/>
      <c r="K376" s="166"/>
      <c r="L376" s="166"/>
      <c r="M376" s="207"/>
      <c r="O376" s="491"/>
      <c r="P376" s="491"/>
      <c r="Q376" s="172"/>
    </row>
    <row r="377" spans="1:17" s="203" customFormat="1">
      <c r="A377" s="172"/>
      <c r="B377" s="172"/>
      <c r="C377" s="172"/>
      <c r="D377" s="172"/>
      <c r="E377" s="172"/>
      <c r="F377" s="172"/>
      <c r="G377" s="172"/>
      <c r="H377" s="172"/>
      <c r="I377" s="172"/>
      <c r="J377" s="172"/>
      <c r="K377" s="166"/>
      <c r="L377" s="166"/>
      <c r="M377" s="207"/>
      <c r="O377" s="491"/>
      <c r="P377" s="491"/>
      <c r="Q377" s="172"/>
    </row>
    <row r="378" spans="1:17" s="203" customFormat="1">
      <c r="A378" s="172"/>
      <c r="B378" s="172"/>
      <c r="C378" s="172"/>
      <c r="D378" s="172"/>
      <c r="E378" s="172"/>
      <c r="F378" s="172"/>
      <c r="G378" s="172"/>
      <c r="H378" s="172"/>
      <c r="I378" s="172"/>
      <c r="J378" s="172"/>
      <c r="K378" s="166"/>
      <c r="L378" s="166"/>
      <c r="O378" s="491"/>
      <c r="P378" s="491"/>
      <c r="Q378" s="172"/>
    </row>
    <row r="379" spans="1:17" s="203" customFormat="1">
      <c r="A379" s="172"/>
      <c r="B379" s="172"/>
      <c r="C379" s="172"/>
      <c r="D379" s="172"/>
      <c r="E379" s="172"/>
      <c r="F379" s="172"/>
      <c r="G379" s="172"/>
      <c r="H379" s="172"/>
      <c r="I379" s="172"/>
      <c r="J379" s="172"/>
      <c r="K379" s="166"/>
      <c r="L379" s="166"/>
      <c r="O379" s="491"/>
      <c r="P379" s="491"/>
      <c r="Q379" s="172"/>
    </row>
    <row r="380" spans="1:17" s="203" customFormat="1">
      <c r="A380" s="172"/>
      <c r="B380" s="172"/>
      <c r="C380" s="172"/>
      <c r="D380" s="172"/>
      <c r="E380" s="172"/>
      <c r="F380" s="172"/>
      <c r="G380" s="172"/>
      <c r="H380" s="172"/>
      <c r="I380" s="172"/>
      <c r="J380" s="172"/>
      <c r="K380" s="166"/>
      <c r="L380" s="166"/>
      <c r="M380" s="206"/>
      <c r="O380" s="491"/>
      <c r="P380" s="491"/>
      <c r="Q380" s="172"/>
    </row>
    <row r="381" spans="1:17" s="203" customFormat="1">
      <c r="A381" s="172"/>
      <c r="B381" s="172"/>
      <c r="C381" s="172"/>
      <c r="D381" s="172"/>
      <c r="E381" s="172"/>
      <c r="F381" s="172"/>
      <c r="G381" s="172"/>
      <c r="H381" s="172"/>
      <c r="I381" s="172"/>
      <c r="J381" s="172"/>
      <c r="K381" s="166"/>
      <c r="L381" s="166"/>
      <c r="O381" s="491"/>
      <c r="P381" s="491"/>
      <c r="Q381" s="172"/>
    </row>
    <row r="382" spans="1:17" s="203" customFormat="1">
      <c r="A382" s="172"/>
      <c r="B382" s="172"/>
      <c r="C382" s="172"/>
      <c r="D382" s="172"/>
      <c r="E382" s="172"/>
      <c r="F382" s="172"/>
      <c r="G382" s="172"/>
      <c r="H382" s="172"/>
      <c r="I382" s="172"/>
      <c r="J382" s="172"/>
      <c r="K382" s="166"/>
      <c r="L382" s="166"/>
      <c r="O382" s="491"/>
      <c r="P382" s="491"/>
      <c r="Q382" s="172"/>
    </row>
    <row r="383" spans="1:17" s="203" customFormat="1">
      <c r="A383" s="172"/>
      <c r="B383" s="172"/>
      <c r="C383" s="172"/>
      <c r="D383" s="172"/>
      <c r="E383" s="172"/>
      <c r="F383" s="172"/>
      <c r="G383" s="172"/>
      <c r="H383" s="172"/>
      <c r="I383" s="172"/>
      <c r="J383" s="172"/>
      <c r="K383" s="166"/>
      <c r="L383" s="166"/>
      <c r="O383" s="491"/>
      <c r="P383" s="491"/>
      <c r="Q383" s="172"/>
    </row>
    <row r="384" spans="1:17" s="203" customFormat="1">
      <c r="A384" s="172"/>
      <c r="B384" s="172"/>
      <c r="C384" s="172"/>
      <c r="D384" s="172"/>
      <c r="E384" s="172"/>
      <c r="F384" s="172"/>
      <c r="G384" s="172"/>
      <c r="H384" s="172"/>
      <c r="I384" s="172"/>
      <c r="J384" s="172"/>
      <c r="K384" s="166"/>
      <c r="L384" s="166"/>
      <c r="O384" s="491"/>
      <c r="P384" s="491"/>
      <c r="Q384" s="172"/>
    </row>
    <row r="385" spans="1:17" s="203" customFormat="1">
      <c r="A385" s="172"/>
      <c r="B385" s="172"/>
      <c r="C385" s="172"/>
      <c r="D385" s="172"/>
      <c r="E385" s="172"/>
      <c r="F385" s="172"/>
      <c r="G385" s="172"/>
      <c r="H385" s="172"/>
      <c r="I385" s="172"/>
      <c r="J385" s="172"/>
      <c r="K385" s="166"/>
      <c r="L385" s="166"/>
      <c r="O385" s="491"/>
      <c r="P385" s="491"/>
      <c r="Q385" s="172"/>
    </row>
    <row r="386" spans="1:17" s="203" customFormat="1">
      <c r="A386" s="172"/>
      <c r="B386" s="172"/>
      <c r="C386" s="172"/>
      <c r="D386" s="172"/>
      <c r="E386" s="172"/>
      <c r="F386" s="172"/>
      <c r="G386" s="172"/>
      <c r="H386" s="172"/>
      <c r="I386" s="172"/>
      <c r="J386" s="172"/>
      <c r="K386" s="166"/>
      <c r="L386" s="166"/>
      <c r="O386" s="491"/>
      <c r="P386" s="491"/>
      <c r="Q386" s="172"/>
    </row>
    <row r="387" spans="1:17" s="203" customFormat="1">
      <c r="A387" s="172"/>
      <c r="B387" s="172"/>
      <c r="C387" s="172"/>
      <c r="D387" s="172"/>
      <c r="E387" s="172"/>
      <c r="F387" s="172"/>
      <c r="G387" s="172"/>
      <c r="H387" s="172"/>
      <c r="I387" s="172"/>
      <c r="J387" s="172"/>
      <c r="K387" s="166"/>
      <c r="L387" s="166"/>
      <c r="O387" s="491"/>
      <c r="P387" s="491"/>
      <c r="Q387" s="172"/>
    </row>
    <row r="388" spans="1:17" s="203" customFormat="1">
      <c r="A388" s="172"/>
      <c r="B388" s="172"/>
      <c r="C388" s="172"/>
      <c r="D388" s="172"/>
      <c r="E388" s="172"/>
      <c r="F388" s="172"/>
      <c r="G388" s="172"/>
      <c r="H388" s="172"/>
      <c r="I388" s="172"/>
      <c r="J388" s="172"/>
      <c r="K388" s="166"/>
      <c r="L388" s="166"/>
      <c r="O388" s="491"/>
      <c r="P388" s="491"/>
      <c r="Q388" s="172"/>
    </row>
    <row r="389" spans="1:17" s="203" customFormat="1" ht="21" customHeight="1">
      <c r="A389" s="172"/>
      <c r="B389" s="172"/>
      <c r="C389" s="172"/>
      <c r="D389" s="172"/>
      <c r="E389" s="172"/>
      <c r="F389" s="172"/>
      <c r="G389" s="172"/>
      <c r="H389" s="172"/>
      <c r="I389" s="172"/>
      <c r="J389" s="172"/>
      <c r="K389" s="166"/>
      <c r="L389" s="166"/>
      <c r="O389" s="491"/>
      <c r="P389" s="491"/>
      <c r="Q389" s="172"/>
    </row>
    <row r="390" spans="1:17" s="203" customFormat="1">
      <c r="A390" s="172"/>
      <c r="B390" s="172"/>
      <c r="C390" s="172"/>
      <c r="D390" s="172"/>
      <c r="E390" s="172"/>
      <c r="F390" s="172"/>
      <c r="G390" s="172"/>
      <c r="H390" s="172"/>
      <c r="I390" s="172"/>
      <c r="J390" s="172"/>
      <c r="K390" s="166"/>
      <c r="L390" s="166"/>
      <c r="O390" s="491"/>
      <c r="P390" s="491"/>
      <c r="Q390" s="172"/>
    </row>
    <row r="391" spans="1:17" s="203" customFormat="1">
      <c r="A391" s="172"/>
      <c r="B391" s="172"/>
      <c r="C391" s="172"/>
      <c r="D391" s="172"/>
      <c r="E391" s="172"/>
      <c r="F391" s="172"/>
      <c r="G391" s="172"/>
      <c r="H391" s="172"/>
      <c r="I391" s="172"/>
      <c r="J391" s="172"/>
      <c r="K391" s="166"/>
      <c r="L391" s="166"/>
      <c r="O391" s="491"/>
      <c r="P391" s="491"/>
      <c r="Q391" s="172"/>
    </row>
    <row r="392" spans="1:17" s="203" customFormat="1">
      <c r="A392" s="172"/>
      <c r="B392" s="172"/>
      <c r="C392" s="172"/>
      <c r="D392" s="172"/>
      <c r="E392" s="172"/>
      <c r="F392" s="172"/>
      <c r="G392" s="172"/>
      <c r="H392" s="172"/>
      <c r="I392" s="172"/>
      <c r="J392" s="172"/>
      <c r="K392" s="166"/>
      <c r="L392" s="166"/>
      <c r="M392" s="206"/>
      <c r="O392" s="491"/>
      <c r="P392" s="491"/>
      <c r="Q392" s="172"/>
    </row>
    <row r="393" spans="1:17" s="203" customFormat="1">
      <c r="A393" s="172"/>
      <c r="B393" s="172"/>
      <c r="C393" s="172"/>
      <c r="D393" s="172"/>
      <c r="E393" s="172"/>
      <c r="F393" s="172"/>
      <c r="G393" s="172"/>
      <c r="H393" s="172"/>
      <c r="I393" s="172"/>
      <c r="J393" s="172"/>
      <c r="K393" s="166"/>
      <c r="L393" s="166"/>
      <c r="O393" s="491"/>
      <c r="P393" s="491"/>
      <c r="Q393" s="172"/>
    </row>
    <row r="394" spans="1:17" s="203" customFormat="1">
      <c r="A394" s="172"/>
      <c r="B394" s="172"/>
      <c r="C394" s="172"/>
      <c r="D394" s="172"/>
      <c r="E394" s="172"/>
      <c r="F394" s="172"/>
      <c r="G394" s="172"/>
      <c r="H394" s="172"/>
      <c r="I394" s="172"/>
      <c r="J394" s="172"/>
      <c r="K394" s="166"/>
      <c r="L394" s="166"/>
      <c r="O394" s="491"/>
      <c r="P394" s="491"/>
      <c r="Q394" s="172"/>
    </row>
    <row r="395" spans="1:17" s="203" customFormat="1">
      <c r="A395" s="172"/>
      <c r="B395" s="172"/>
      <c r="C395" s="172"/>
      <c r="D395" s="172"/>
      <c r="E395" s="172"/>
      <c r="F395" s="172"/>
      <c r="G395" s="172"/>
      <c r="H395" s="172"/>
      <c r="I395" s="172"/>
      <c r="J395" s="172"/>
      <c r="K395" s="166"/>
      <c r="L395" s="166"/>
      <c r="O395" s="491"/>
      <c r="P395" s="491"/>
      <c r="Q395" s="172"/>
    </row>
    <row r="396" spans="1:17" s="203" customFormat="1">
      <c r="A396" s="172"/>
      <c r="B396" s="172"/>
      <c r="C396" s="172"/>
      <c r="D396" s="172"/>
      <c r="E396" s="172"/>
      <c r="F396" s="172"/>
      <c r="G396" s="172"/>
      <c r="H396" s="172"/>
      <c r="I396" s="172"/>
      <c r="J396" s="172"/>
      <c r="K396" s="166"/>
      <c r="L396" s="166"/>
      <c r="O396" s="491"/>
      <c r="P396" s="491"/>
      <c r="Q396" s="172"/>
    </row>
    <row r="397" spans="1:17" s="203" customFormat="1">
      <c r="A397" s="172"/>
      <c r="B397" s="172"/>
      <c r="C397" s="172"/>
      <c r="D397" s="172"/>
      <c r="E397" s="172"/>
      <c r="F397" s="172"/>
      <c r="G397" s="172"/>
      <c r="H397" s="172"/>
      <c r="I397" s="172"/>
      <c r="J397" s="172"/>
      <c r="K397" s="166"/>
      <c r="L397" s="166"/>
      <c r="O397" s="491"/>
      <c r="P397" s="491"/>
      <c r="Q397" s="172"/>
    </row>
    <row r="398" spans="1:17" s="203" customFormat="1">
      <c r="A398" s="172"/>
      <c r="B398" s="172"/>
      <c r="C398" s="172"/>
      <c r="D398" s="172"/>
      <c r="E398" s="172"/>
      <c r="F398" s="172"/>
      <c r="G398" s="172"/>
      <c r="H398" s="172"/>
      <c r="I398" s="172"/>
      <c r="J398" s="172"/>
      <c r="K398" s="166"/>
      <c r="L398" s="166"/>
      <c r="O398" s="491"/>
      <c r="P398" s="491"/>
      <c r="Q398" s="172"/>
    </row>
    <row r="399" spans="1:17" s="203" customFormat="1">
      <c r="A399" s="172"/>
      <c r="B399" s="172"/>
      <c r="C399" s="172"/>
      <c r="D399" s="172"/>
      <c r="E399" s="172"/>
      <c r="F399" s="172"/>
      <c r="G399" s="172"/>
      <c r="H399" s="172"/>
      <c r="I399" s="172"/>
      <c r="J399" s="172"/>
      <c r="K399" s="166"/>
      <c r="L399" s="166"/>
      <c r="O399" s="491"/>
      <c r="P399" s="491"/>
      <c r="Q399" s="172"/>
    </row>
    <row r="400" spans="1:17" s="203" customFormat="1">
      <c r="A400" s="172"/>
      <c r="B400" s="172"/>
      <c r="C400" s="172"/>
      <c r="D400" s="172"/>
      <c r="E400" s="172"/>
      <c r="F400" s="172"/>
      <c r="G400" s="172"/>
      <c r="H400" s="172"/>
      <c r="I400" s="172"/>
      <c r="J400" s="172"/>
      <c r="K400" s="166"/>
      <c r="L400" s="166"/>
      <c r="O400" s="491"/>
      <c r="P400" s="491"/>
      <c r="Q400" s="172"/>
    </row>
    <row r="401" spans="1:34" s="203" customFormat="1">
      <c r="A401" s="172"/>
      <c r="B401" s="172"/>
      <c r="C401" s="172"/>
      <c r="D401" s="172"/>
      <c r="E401" s="172"/>
      <c r="F401" s="172"/>
      <c r="G401" s="172"/>
      <c r="H401" s="172"/>
      <c r="I401" s="172"/>
      <c r="J401" s="172"/>
      <c r="K401" s="166"/>
      <c r="L401" s="166"/>
      <c r="O401" s="491"/>
      <c r="P401" s="491"/>
      <c r="Q401" s="172"/>
    </row>
    <row r="402" spans="1:34" s="203" customFormat="1">
      <c r="A402" s="172"/>
      <c r="B402" s="172"/>
      <c r="C402" s="172"/>
      <c r="D402" s="172"/>
      <c r="E402" s="172"/>
      <c r="F402" s="172"/>
      <c r="G402" s="172"/>
      <c r="H402" s="172"/>
      <c r="I402" s="172"/>
      <c r="J402" s="172"/>
      <c r="K402" s="166"/>
      <c r="L402" s="166"/>
      <c r="O402" s="491"/>
      <c r="P402" s="491"/>
      <c r="Q402" s="172"/>
    </row>
    <row r="403" spans="1:34" s="203" customFormat="1">
      <c r="A403" s="172"/>
      <c r="B403" s="172"/>
      <c r="C403" s="172"/>
      <c r="D403" s="172"/>
      <c r="E403" s="172"/>
      <c r="F403" s="172"/>
      <c r="G403" s="172"/>
      <c r="H403" s="172"/>
      <c r="I403" s="172"/>
      <c r="J403" s="172"/>
      <c r="K403" s="166"/>
      <c r="L403" s="166"/>
      <c r="O403" s="491"/>
      <c r="P403" s="491"/>
      <c r="Q403" s="172"/>
    </row>
    <row r="404" spans="1:34" s="203" customFormat="1">
      <c r="A404" s="172"/>
      <c r="B404" s="172"/>
      <c r="C404" s="172"/>
      <c r="D404" s="172"/>
      <c r="E404" s="172"/>
      <c r="F404" s="172"/>
      <c r="G404" s="172"/>
      <c r="H404" s="172"/>
      <c r="I404" s="172"/>
      <c r="J404" s="172"/>
      <c r="K404" s="166"/>
      <c r="L404" s="166"/>
      <c r="O404" s="491"/>
      <c r="P404" s="491"/>
      <c r="Q404" s="172"/>
    </row>
    <row r="405" spans="1:34" s="203" customFormat="1">
      <c r="A405" s="172"/>
      <c r="B405" s="172"/>
      <c r="C405" s="172"/>
      <c r="D405" s="172"/>
      <c r="E405" s="172"/>
      <c r="F405" s="172"/>
      <c r="G405" s="172"/>
      <c r="H405" s="172"/>
      <c r="I405" s="172"/>
      <c r="J405" s="172"/>
      <c r="K405" s="166"/>
      <c r="L405" s="166"/>
      <c r="O405" s="491"/>
      <c r="P405" s="491"/>
      <c r="Q405" s="172"/>
    </row>
    <row r="406" spans="1:34" s="203" customFormat="1">
      <c r="A406" s="172"/>
      <c r="B406" s="172"/>
      <c r="C406" s="172"/>
      <c r="D406" s="172"/>
      <c r="E406" s="172"/>
      <c r="F406" s="172"/>
      <c r="G406" s="172"/>
      <c r="H406" s="172"/>
      <c r="I406" s="172"/>
      <c r="J406" s="172"/>
      <c r="K406" s="166"/>
      <c r="L406" s="166"/>
      <c r="M406" s="206"/>
      <c r="O406" s="491"/>
      <c r="P406" s="491"/>
      <c r="Q406" s="172"/>
    </row>
    <row r="407" spans="1:34" s="203" customFormat="1">
      <c r="A407" s="172"/>
      <c r="B407" s="172"/>
      <c r="C407" s="172"/>
      <c r="D407" s="172"/>
      <c r="E407" s="172"/>
      <c r="F407" s="172"/>
      <c r="G407" s="172"/>
      <c r="H407" s="172"/>
      <c r="I407" s="172"/>
      <c r="J407" s="172"/>
      <c r="K407" s="166"/>
      <c r="L407" s="166"/>
      <c r="O407" s="491"/>
      <c r="P407" s="491"/>
      <c r="Q407" s="172"/>
    </row>
    <row r="408" spans="1:34" s="203" customFormat="1">
      <c r="A408" s="172"/>
      <c r="B408" s="172"/>
      <c r="C408" s="172"/>
      <c r="D408" s="172"/>
      <c r="E408" s="172"/>
      <c r="F408" s="172"/>
      <c r="G408" s="172"/>
      <c r="H408" s="172"/>
      <c r="I408" s="172"/>
      <c r="J408" s="172"/>
      <c r="K408" s="166"/>
      <c r="L408" s="166"/>
      <c r="M408" s="206"/>
      <c r="O408" s="491"/>
      <c r="P408" s="491"/>
      <c r="Q408" s="172"/>
    </row>
    <row r="409" spans="1:34" s="203" customFormat="1">
      <c r="A409" s="172"/>
      <c r="B409" s="172"/>
      <c r="C409" s="172"/>
      <c r="D409" s="172"/>
      <c r="E409" s="172"/>
      <c r="F409" s="172"/>
      <c r="G409" s="172"/>
      <c r="H409" s="172"/>
      <c r="I409" s="172"/>
      <c r="J409" s="172"/>
      <c r="K409" s="166"/>
      <c r="L409" s="166"/>
      <c r="O409" s="491"/>
      <c r="P409" s="491"/>
      <c r="Q409" s="172"/>
    </row>
    <row r="410" spans="1:34" s="203" customFormat="1">
      <c r="A410" s="172"/>
      <c r="B410" s="172"/>
      <c r="C410" s="172"/>
      <c r="D410" s="172"/>
      <c r="E410" s="172"/>
      <c r="F410" s="172"/>
      <c r="G410" s="172"/>
      <c r="H410" s="172"/>
      <c r="I410" s="172"/>
      <c r="J410" s="172"/>
      <c r="K410" s="166"/>
      <c r="L410" s="166"/>
      <c r="O410" s="491"/>
      <c r="P410" s="491"/>
      <c r="Q410" s="172"/>
    </row>
    <row r="411" spans="1:34" s="203" customFormat="1">
      <c r="A411" s="172"/>
      <c r="B411" s="172"/>
      <c r="C411" s="172"/>
      <c r="D411" s="172"/>
      <c r="E411" s="172"/>
      <c r="F411" s="172"/>
      <c r="G411" s="172"/>
      <c r="H411" s="172"/>
      <c r="I411" s="172"/>
      <c r="J411" s="172"/>
      <c r="K411" s="166"/>
      <c r="L411" s="166"/>
      <c r="O411" s="491"/>
      <c r="P411" s="491"/>
      <c r="Q411" s="172"/>
    </row>
    <row r="412" spans="1:34" s="203" customFormat="1">
      <c r="A412" s="172"/>
      <c r="B412" s="172"/>
      <c r="C412" s="172"/>
      <c r="D412" s="172"/>
      <c r="E412" s="172"/>
      <c r="F412" s="172"/>
      <c r="G412" s="172"/>
      <c r="H412" s="172"/>
      <c r="I412" s="172"/>
      <c r="J412" s="172"/>
      <c r="K412" s="166"/>
      <c r="L412" s="166"/>
      <c r="O412" s="491"/>
      <c r="P412" s="491"/>
      <c r="Q412" s="172"/>
    </row>
    <row r="413" spans="1:34" s="203" customFormat="1">
      <c r="A413" s="172"/>
      <c r="B413" s="172"/>
      <c r="C413" s="172"/>
      <c r="D413" s="172"/>
      <c r="E413" s="172"/>
      <c r="F413" s="172"/>
      <c r="G413" s="172"/>
      <c r="H413" s="172"/>
      <c r="I413" s="172"/>
      <c r="J413" s="172"/>
      <c r="K413" s="166"/>
      <c r="L413" s="166"/>
      <c r="O413" s="491"/>
      <c r="P413" s="491"/>
      <c r="Q413" s="172"/>
    </row>
    <row r="414" spans="1:34" s="203" customFormat="1">
      <c r="A414" s="172"/>
      <c r="B414" s="172"/>
      <c r="C414" s="172"/>
      <c r="D414" s="172"/>
      <c r="E414" s="172"/>
      <c r="F414" s="172"/>
      <c r="G414" s="172"/>
      <c r="H414" s="172"/>
      <c r="I414" s="172"/>
      <c r="J414" s="172"/>
      <c r="K414" s="166"/>
      <c r="L414" s="166"/>
      <c r="O414" s="491"/>
      <c r="P414" s="491"/>
      <c r="Q414" s="172"/>
    </row>
    <row r="415" spans="1:34" s="203" customFormat="1">
      <c r="A415" s="172"/>
      <c r="B415" s="172"/>
      <c r="C415" s="172"/>
      <c r="D415" s="172"/>
      <c r="E415" s="172"/>
      <c r="F415" s="172"/>
      <c r="G415" s="172"/>
      <c r="H415" s="172"/>
      <c r="I415" s="172"/>
      <c r="J415" s="172"/>
      <c r="K415" s="166"/>
      <c r="L415" s="166"/>
      <c r="O415" s="491"/>
      <c r="P415" s="491"/>
      <c r="Q415" s="172"/>
    </row>
    <row r="416" spans="1:34" s="203" customFormat="1">
      <c r="A416" s="172"/>
      <c r="B416" s="172"/>
      <c r="C416" s="172"/>
      <c r="D416" s="172"/>
      <c r="E416" s="172"/>
      <c r="F416" s="172"/>
      <c r="G416" s="172"/>
      <c r="H416" s="172"/>
      <c r="I416" s="172"/>
      <c r="J416" s="172"/>
      <c r="K416" s="166"/>
      <c r="L416" s="166"/>
      <c r="O416" s="491"/>
      <c r="P416" s="491"/>
      <c r="Q416" s="172"/>
      <c r="R416" s="172"/>
      <c r="S416" s="172"/>
      <c r="T416" s="172"/>
      <c r="U416" s="172"/>
      <c r="V416" s="172"/>
      <c r="W416" s="172"/>
      <c r="X416" s="172"/>
      <c r="Y416" s="172"/>
      <c r="Z416" s="172"/>
      <c r="AA416" s="172"/>
      <c r="AB416" s="172"/>
      <c r="AC416" s="172"/>
      <c r="AD416" s="172"/>
      <c r="AE416" s="172"/>
      <c r="AF416" s="172"/>
      <c r="AG416" s="172"/>
      <c r="AH416" s="172"/>
    </row>
    <row r="417" spans="1:34" s="203" customFormat="1">
      <c r="A417" s="172"/>
      <c r="B417" s="172"/>
      <c r="C417" s="172"/>
      <c r="D417" s="172"/>
      <c r="E417" s="172"/>
      <c r="F417" s="172"/>
      <c r="G417" s="172"/>
      <c r="H417" s="172"/>
      <c r="I417" s="172"/>
      <c r="J417" s="172"/>
      <c r="K417" s="166"/>
      <c r="L417" s="166"/>
      <c r="O417" s="491"/>
      <c r="P417" s="491"/>
      <c r="Q417" s="172"/>
      <c r="R417" s="172"/>
      <c r="S417" s="172"/>
      <c r="T417" s="172"/>
      <c r="U417" s="172"/>
      <c r="V417" s="172"/>
      <c r="W417" s="172"/>
      <c r="X417" s="172"/>
      <c r="Y417" s="172"/>
      <c r="Z417" s="172"/>
      <c r="AA417" s="172"/>
      <c r="AB417" s="172"/>
      <c r="AC417" s="172"/>
      <c r="AD417" s="172"/>
      <c r="AE417" s="172"/>
      <c r="AF417" s="172"/>
      <c r="AG417" s="172"/>
      <c r="AH417" s="172"/>
    </row>
    <row r="418" spans="1:34" s="203" customFormat="1">
      <c r="A418" s="172"/>
      <c r="B418" s="172"/>
      <c r="C418" s="172"/>
      <c r="D418" s="172"/>
      <c r="E418" s="172"/>
      <c r="F418" s="172"/>
      <c r="G418" s="172"/>
      <c r="H418" s="172"/>
      <c r="I418" s="172"/>
      <c r="J418" s="172"/>
      <c r="K418" s="166"/>
      <c r="L418" s="166"/>
      <c r="O418" s="491"/>
      <c r="P418" s="491"/>
      <c r="Q418" s="172"/>
      <c r="R418" s="172"/>
      <c r="S418" s="172"/>
      <c r="T418" s="172"/>
      <c r="U418" s="172"/>
      <c r="V418" s="172"/>
      <c r="W418" s="172"/>
      <c r="X418" s="172"/>
      <c r="Y418" s="172"/>
      <c r="Z418" s="172"/>
      <c r="AA418" s="172"/>
      <c r="AB418" s="172"/>
      <c r="AC418" s="172"/>
      <c r="AD418" s="172"/>
      <c r="AE418" s="172"/>
      <c r="AF418" s="172"/>
      <c r="AG418" s="172"/>
      <c r="AH418" s="172"/>
    </row>
    <row r="419" spans="1:34" s="203" customFormat="1">
      <c r="A419" s="172"/>
      <c r="B419" s="172"/>
      <c r="C419" s="172"/>
      <c r="D419" s="172"/>
      <c r="E419" s="172"/>
      <c r="F419" s="172"/>
      <c r="G419" s="172"/>
      <c r="H419" s="172"/>
      <c r="I419" s="172"/>
      <c r="J419" s="172"/>
      <c r="K419" s="166"/>
      <c r="L419" s="166"/>
      <c r="O419" s="491"/>
      <c r="P419" s="491"/>
      <c r="Q419" s="172"/>
      <c r="R419" s="172"/>
      <c r="S419" s="172"/>
      <c r="T419" s="172"/>
      <c r="U419" s="172"/>
      <c r="V419" s="172"/>
      <c r="W419" s="172"/>
      <c r="X419" s="172"/>
      <c r="Y419" s="172"/>
      <c r="Z419" s="172"/>
      <c r="AA419" s="172"/>
      <c r="AB419" s="172"/>
      <c r="AC419" s="172"/>
      <c r="AD419" s="172"/>
      <c r="AE419" s="172"/>
      <c r="AF419" s="172"/>
      <c r="AG419" s="172"/>
      <c r="AH419" s="172"/>
    </row>
    <row r="420" spans="1:34" s="203" customFormat="1">
      <c r="A420" s="172"/>
      <c r="B420" s="172"/>
      <c r="C420" s="172"/>
      <c r="D420" s="172"/>
      <c r="E420" s="172"/>
      <c r="F420" s="172"/>
      <c r="G420" s="172"/>
      <c r="H420" s="172"/>
      <c r="I420" s="172"/>
      <c r="J420" s="172"/>
      <c r="K420" s="166"/>
      <c r="L420" s="166"/>
      <c r="O420" s="491"/>
      <c r="P420" s="491"/>
      <c r="Q420" s="172"/>
      <c r="R420" s="172"/>
      <c r="S420" s="172"/>
      <c r="T420" s="172"/>
      <c r="U420" s="172"/>
      <c r="V420" s="172"/>
      <c r="W420" s="172"/>
      <c r="X420" s="172"/>
      <c r="Y420" s="172"/>
      <c r="Z420" s="172"/>
      <c r="AA420" s="172"/>
      <c r="AB420" s="172"/>
      <c r="AC420" s="172"/>
      <c r="AD420" s="172"/>
      <c r="AE420" s="172"/>
      <c r="AF420" s="172"/>
      <c r="AG420" s="172"/>
      <c r="AH420" s="172"/>
    </row>
    <row r="421" spans="1:34" s="203" customFormat="1">
      <c r="A421" s="172"/>
      <c r="B421" s="172"/>
      <c r="C421" s="172"/>
      <c r="D421" s="172"/>
      <c r="E421" s="172"/>
      <c r="F421" s="172"/>
      <c r="G421" s="172"/>
      <c r="H421" s="172"/>
      <c r="I421" s="172"/>
      <c r="J421" s="172"/>
      <c r="K421" s="166"/>
      <c r="L421" s="166"/>
      <c r="O421" s="491"/>
      <c r="P421" s="491"/>
      <c r="Q421" s="172"/>
      <c r="R421" s="172"/>
      <c r="S421" s="172"/>
      <c r="T421" s="172"/>
      <c r="U421" s="172"/>
      <c r="V421" s="172"/>
      <c r="W421" s="172"/>
      <c r="X421" s="172"/>
      <c r="Y421" s="172"/>
      <c r="Z421" s="172"/>
      <c r="AA421" s="172"/>
      <c r="AB421" s="172"/>
      <c r="AC421" s="172"/>
      <c r="AD421" s="172"/>
      <c r="AE421" s="172"/>
      <c r="AF421" s="172"/>
      <c r="AG421" s="172"/>
      <c r="AH421" s="172"/>
    </row>
    <row r="422" spans="1:34" s="203" customFormat="1">
      <c r="A422" s="172"/>
      <c r="B422" s="172"/>
      <c r="C422" s="172"/>
      <c r="D422" s="172"/>
      <c r="E422" s="172"/>
      <c r="F422" s="172"/>
      <c r="G422" s="172"/>
      <c r="H422" s="172"/>
      <c r="I422" s="172"/>
      <c r="J422" s="172"/>
      <c r="K422" s="166"/>
      <c r="L422" s="166"/>
      <c r="O422" s="491"/>
      <c r="P422" s="491"/>
      <c r="Q422" s="172"/>
      <c r="R422" s="172"/>
      <c r="S422" s="172"/>
      <c r="T422" s="172"/>
      <c r="U422" s="172"/>
      <c r="V422" s="172"/>
      <c r="W422" s="172"/>
      <c r="X422" s="172"/>
      <c r="Y422" s="172"/>
      <c r="Z422" s="172"/>
      <c r="AA422" s="172"/>
      <c r="AB422" s="172"/>
      <c r="AC422" s="172"/>
      <c r="AD422" s="172"/>
      <c r="AE422" s="172"/>
      <c r="AF422" s="172"/>
      <c r="AG422" s="172"/>
      <c r="AH422" s="172"/>
    </row>
    <row r="423" spans="1:34" s="203" customFormat="1">
      <c r="A423" s="172"/>
      <c r="B423" s="172"/>
      <c r="C423" s="172"/>
      <c r="D423" s="172"/>
      <c r="E423" s="172"/>
      <c r="F423" s="172"/>
      <c r="G423" s="172"/>
      <c r="H423" s="172"/>
      <c r="I423" s="172"/>
      <c r="J423" s="172"/>
      <c r="K423" s="166"/>
      <c r="L423" s="166"/>
      <c r="O423" s="491"/>
      <c r="P423" s="491"/>
      <c r="Q423" s="172"/>
      <c r="R423" s="172"/>
      <c r="S423" s="172"/>
      <c r="T423" s="172"/>
      <c r="U423" s="172"/>
      <c r="V423" s="172"/>
      <c r="W423" s="172"/>
      <c r="X423" s="172"/>
      <c r="Y423" s="172"/>
      <c r="Z423" s="172"/>
      <c r="AA423" s="172"/>
      <c r="AB423" s="172"/>
      <c r="AC423" s="172"/>
      <c r="AD423" s="172"/>
      <c r="AE423" s="172"/>
      <c r="AF423" s="172"/>
      <c r="AG423" s="172"/>
      <c r="AH423" s="172"/>
    </row>
    <row r="424" spans="1:34" s="203" customFormat="1">
      <c r="A424" s="172"/>
      <c r="B424" s="172"/>
      <c r="C424" s="172"/>
      <c r="D424" s="172"/>
      <c r="E424" s="172"/>
      <c r="F424" s="172"/>
      <c r="G424" s="172"/>
      <c r="H424" s="172"/>
      <c r="I424" s="172"/>
      <c r="J424" s="172"/>
      <c r="K424" s="166"/>
      <c r="L424" s="166"/>
      <c r="O424" s="491"/>
      <c r="P424" s="491"/>
      <c r="Q424" s="172"/>
      <c r="R424" s="172"/>
      <c r="S424" s="172"/>
      <c r="T424" s="172"/>
      <c r="U424" s="172"/>
      <c r="V424" s="172"/>
      <c r="W424" s="172"/>
      <c r="X424" s="172"/>
      <c r="Y424" s="172"/>
      <c r="Z424" s="172"/>
      <c r="AA424" s="172"/>
      <c r="AB424" s="172"/>
      <c r="AC424" s="172"/>
      <c r="AD424" s="172"/>
      <c r="AE424" s="172"/>
      <c r="AF424" s="172"/>
      <c r="AG424" s="172"/>
      <c r="AH424" s="172"/>
    </row>
    <row r="425" spans="1:34" s="203" customFormat="1">
      <c r="A425" s="172"/>
      <c r="B425" s="172"/>
      <c r="C425" s="172"/>
      <c r="D425" s="172"/>
      <c r="E425" s="172"/>
      <c r="F425" s="172"/>
      <c r="G425" s="172"/>
      <c r="H425" s="172"/>
      <c r="I425" s="172"/>
      <c r="J425" s="172"/>
      <c r="K425" s="166"/>
      <c r="L425" s="166"/>
      <c r="O425" s="491"/>
      <c r="P425" s="491"/>
      <c r="Q425" s="172"/>
      <c r="R425" s="172"/>
      <c r="S425" s="172"/>
      <c r="T425" s="172"/>
      <c r="U425" s="172"/>
      <c r="V425" s="172"/>
      <c r="W425" s="172"/>
      <c r="X425" s="172"/>
      <c r="Y425" s="172"/>
      <c r="Z425" s="172"/>
      <c r="AA425" s="172"/>
      <c r="AB425" s="172"/>
      <c r="AC425" s="172"/>
      <c r="AD425" s="172"/>
      <c r="AE425" s="172"/>
      <c r="AF425" s="172"/>
      <c r="AG425" s="172"/>
      <c r="AH425" s="172"/>
    </row>
    <row r="426" spans="1:34" s="203" customFormat="1">
      <c r="A426" s="172"/>
      <c r="B426" s="172"/>
      <c r="C426" s="172"/>
      <c r="D426" s="172"/>
      <c r="E426" s="172"/>
      <c r="F426" s="172"/>
      <c r="G426" s="172"/>
      <c r="H426" s="172"/>
      <c r="I426" s="172"/>
      <c r="J426" s="172"/>
      <c r="K426" s="166"/>
      <c r="L426" s="166"/>
      <c r="O426" s="491"/>
      <c r="P426" s="491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</row>
    <row r="427" spans="1:34" s="203" customFormat="1">
      <c r="A427" s="172"/>
      <c r="B427" s="172"/>
      <c r="C427" s="172"/>
      <c r="D427" s="172"/>
      <c r="E427" s="172"/>
      <c r="F427" s="172"/>
      <c r="G427" s="172"/>
      <c r="H427" s="172"/>
      <c r="I427" s="172"/>
      <c r="J427" s="172"/>
      <c r="K427" s="166"/>
      <c r="L427" s="166"/>
      <c r="O427" s="491"/>
      <c r="P427" s="491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</row>
    <row r="428" spans="1:34" s="203" customFormat="1">
      <c r="A428" s="172"/>
      <c r="B428" s="172"/>
      <c r="C428" s="172"/>
      <c r="D428" s="172"/>
      <c r="E428" s="172"/>
      <c r="F428" s="172"/>
      <c r="G428" s="172"/>
      <c r="H428" s="172"/>
      <c r="I428" s="172"/>
      <c r="J428" s="172"/>
      <c r="K428" s="166"/>
      <c r="L428" s="166"/>
      <c r="O428" s="491"/>
      <c r="P428" s="491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</row>
    <row r="429" spans="1:34" s="203" customFormat="1">
      <c r="A429" s="172"/>
      <c r="B429" s="172"/>
      <c r="C429" s="172"/>
      <c r="D429" s="172"/>
      <c r="E429" s="172"/>
      <c r="F429" s="172"/>
      <c r="G429" s="172"/>
      <c r="H429" s="172"/>
      <c r="I429" s="172"/>
      <c r="J429" s="172"/>
      <c r="K429" s="166"/>
      <c r="L429" s="166"/>
      <c r="O429" s="491"/>
      <c r="P429" s="491"/>
      <c r="Q429" s="172"/>
      <c r="R429" s="172"/>
      <c r="S429" s="172"/>
      <c r="T429" s="172"/>
      <c r="U429" s="172"/>
      <c r="V429" s="172"/>
      <c r="W429" s="172"/>
      <c r="X429" s="172"/>
      <c r="Y429" s="172"/>
      <c r="Z429" s="172"/>
      <c r="AA429" s="172"/>
      <c r="AB429" s="172"/>
      <c r="AC429" s="172"/>
      <c r="AD429" s="172"/>
      <c r="AE429" s="172"/>
      <c r="AF429" s="172"/>
      <c r="AG429" s="172"/>
      <c r="AH429" s="172"/>
    </row>
    <row r="430" spans="1:34" s="203" customFormat="1">
      <c r="A430" s="172"/>
      <c r="B430" s="172"/>
      <c r="C430" s="172"/>
      <c r="D430" s="172"/>
      <c r="E430" s="172"/>
      <c r="F430" s="172"/>
      <c r="G430" s="172"/>
      <c r="H430" s="172"/>
      <c r="I430" s="172"/>
      <c r="J430" s="172"/>
      <c r="K430" s="166"/>
      <c r="L430" s="166"/>
      <c r="O430" s="491"/>
      <c r="P430" s="491"/>
      <c r="Q430" s="172"/>
      <c r="R430" s="172"/>
      <c r="S430" s="172"/>
      <c r="T430" s="172"/>
      <c r="U430" s="172"/>
      <c r="V430" s="172"/>
      <c r="W430" s="172"/>
      <c r="X430" s="172"/>
      <c r="Y430" s="172"/>
      <c r="Z430" s="172"/>
      <c r="AA430" s="172"/>
      <c r="AB430" s="172"/>
      <c r="AC430" s="172"/>
      <c r="AD430" s="172"/>
      <c r="AE430" s="172"/>
      <c r="AF430" s="172"/>
      <c r="AG430" s="172"/>
      <c r="AH430" s="172"/>
    </row>
    <row r="431" spans="1:34" s="203" customFormat="1">
      <c r="A431" s="172"/>
      <c r="B431" s="172"/>
      <c r="C431" s="172"/>
      <c r="D431" s="172"/>
      <c r="E431" s="172"/>
      <c r="F431" s="172"/>
      <c r="G431" s="172"/>
      <c r="H431" s="172"/>
      <c r="I431" s="172"/>
      <c r="J431" s="172"/>
      <c r="K431" s="166"/>
      <c r="L431" s="166"/>
      <c r="O431" s="491"/>
      <c r="P431" s="491"/>
      <c r="Q431" s="172"/>
      <c r="R431" s="172"/>
      <c r="S431" s="172"/>
      <c r="T431" s="172"/>
      <c r="U431" s="172"/>
      <c r="V431" s="172"/>
      <c r="W431" s="172"/>
      <c r="X431" s="172"/>
      <c r="Y431" s="172"/>
      <c r="Z431" s="172"/>
      <c r="AA431" s="172"/>
      <c r="AB431" s="172"/>
      <c r="AC431" s="172"/>
      <c r="AD431" s="172"/>
      <c r="AE431" s="172"/>
      <c r="AF431" s="172"/>
      <c r="AG431" s="172"/>
      <c r="AH431" s="172"/>
    </row>
    <row r="432" spans="1:34" s="203" customFormat="1">
      <c r="A432" s="172"/>
      <c r="B432" s="172"/>
      <c r="C432" s="172"/>
      <c r="D432" s="172"/>
      <c r="E432" s="172"/>
      <c r="F432" s="172"/>
      <c r="G432" s="172"/>
      <c r="H432" s="172"/>
      <c r="I432" s="172"/>
      <c r="J432" s="172"/>
      <c r="K432" s="166"/>
      <c r="L432" s="166"/>
      <c r="O432" s="491"/>
      <c r="P432" s="491"/>
      <c r="Q432" s="172"/>
      <c r="R432" s="172"/>
      <c r="S432" s="172"/>
      <c r="T432" s="172"/>
      <c r="U432" s="172"/>
      <c r="V432" s="172"/>
      <c r="W432" s="172"/>
      <c r="X432" s="172"/>
      <c r="Y432" s="172"/>
      <c r="Z432" s="172"/>
      <c r="AA432" s="172"/>
      <c r="AB432" s="172"/>
      <c r="AC432" s="172"/>
      <c r="AD432" s="172"/>
      <c r="AE432" s="172"/>
      <c r="AF432" s="172"/>
      <c r="AG432" s="172"/>
      <c r="AH432" s="172"/>
    </row>
    <row r="433" spans="1:34" s="203" customFormat="1">
      <c r="A433" s="172"/>
      <c r="B433" s="172"/>
      <c r="C433" s="172"/>
      <c r="D433" s="172"/>
      <c r="E433" s="172"/>
      <c r="F433" s="172"/>
      <c r="G433" s="172"/>
      <c r="H433" s="172"/>
      <c r="I433" s="172"/>
      <c r="J433" s="172"/>
      <c r="K433" s="166"/>
      <c r="L433" s="166"/>
      <c r="O433" s="491"/>
      <c r="P433" s="491"/>
      <c r="Q433" s="172"/>
      <c r="R433" s="172"/>
      <c r="S433" s="172"/>
      <c r="T433" s="172"/>
      <c r="U433" s="172"/>
      <c r="V433" s="172"/>
      <c r="W433" s="172"/>
      <c r="X433" s="172"/>
      <c r="Y433" s="172"/>
      <c r="Z433" s="172"/>
      <c r="AA433" s="172"/>
      <c r="AB433" s="172"/>
      <c r="AC433" s="172"/>
      <c r="AD433" s="172"/>
      <c r="AE433" s="172"/>
      <c r="AF433" s="172"/>
      <c r="AG433" s="172"/>
      <c r="AH433" s="172"/>
    </row>
    <row r="434" spans="1:34" s="203" customFormat="1">
      <c r="A434" s="172"/>
      <c r="B434" s="172"/>
      <c r="C434" s="172"/>
      <c r="D434" s="172"/>
      <c r="E434" s="172"/>
      <c r="F434" s="172"/>
      <c r="G434" s="172"/>
      <c r="H434" s="172"/>
      <c r="I434" s="172"/>
      <c r="J434" s="172"/>
      <c r="K434" s="166"/>
      <c r="L434" s="166"/>
      <c r="O434" s="491"/>
      <c r="P434" s="491"/>
      <c r="Q434" s="172"/>
      <c r="R434" s="172"/>
      <c r="S434" s="172"/>
      <c r="T434" s="172"/>
      <c r="U434" s="172"/>
      <c r="V434" s="172"/>
      <c r="W434" s="172"/>
      <c r="X434" s="172"/>
      <c r="Y434" s="172"/>
      <c r="Z434" s="172"/>
      <c r="AA434" s="172"/>
      <c r="AB434" s="172"/>
      <c r="AC434" s="172"/>
      <c r="AD434" s="172"/>
      <c r="AE434" s="172"/>
      <c r="AF434" s="172"/>
      <c r="AG434" s="172"/>
      <c r="AH434" s="172"/>
    </row>
    <row r="435" spans="1:34" s="203" customFormat="1">
      <c r="A435" s="172"/>
      <c r="B435" s="172"/>
      <c r="C435" s="172"/>
      <c r="D435" s="172"/>
      <c r="E435" s="172"/>
      <c r="F435" s="172"/>
      <c r="G435" s="172"/>
      <c r="H435" s="172"/>
      <c r="I435" s="172"/>
      <c r="J435" s="172"/>
      <c r="K435" s="166"/>
      <c r="L435" s="166"/>
      <c r="O435" s="491"/>
      <c r="P435" s="491"/>
      <c r="Q435" s="172"/>
      <c r="R435" s="172"/>
      <c r="S435" s="172"/>
      <c r="T435" s="172"/>
      <c r="U435" s="172"/>
      <c r="V435" s="172"/>
      <c r="W435" s="172"/>
      <c r="X435" s="172"/>
      <c r="Y435" s="172"/>
      <c r="Z435" s="172"/>
      <c r="AA435" s="172"/>
      <c r="AB435" s="172"/>
      <c r="AC435" s="172"/>
      <c r="AD435" s="172"/>
      <c r="AE435" s="172"/>
      <c r="AF435" s="172"/>
      <c r="AG435" s="172"/>
      <c r="AH435" s="172"/>
    </row>
    <row r="436" spans="1:34" s="203" customFormat="1">
      <c r="A436" s="172"/>
      <c r="B436" s="172"/>
      <c r="C436" s="172"/>
      <c r="D436" s="172"/>
      <c r="E436" s="172"/>
      <c r="F436" s="172"/>
      <c r="G436" s="172"/>
      <c r="H436" s="172"/>
      <c r="I436" s="172"/>
      <c r="J436" s="172"/>
      <c r="K436" s="166"/>
      <c r="L436" s="166"/>
      <c r="O436" s="491"/>
      <c r="P436" s="491"/>
      <c r="Q436" s="172"/>
      <c r="R436" s="172"/>
      <c r="S436" s="172"/>
      <c r="T436" s="172"/>
      <c r="U436" s="172"/>
      <c r="V436" s="172"/>
      <c r="W436" s="172"/>
      <c r="X436" s="172"/>
      <c r="Y436" s="172"/>
      <c r="Z436" s="172"/>
      <c r="AA436" s="172"/>
      <c r="AB436" s="172"/>
      <c r="AC436" s="172"/>
      <c r="AD436" s="172"/>
      <c r="AE436" s="172"/>
      <c r="AF436" s="172"/>
      <c r="AG436" s="172"/>
      <c r="AH436" s="172"/>
    </row>
    <row r="437" spans="1:34" s="203" customFormat="1">
      <c r="A437" s="172"/>
      <c r="B437" s="172"/>
      <c r="C437" s="172"/>
      <c r="D437" s="172"/>
      <c r="E437" s="172"/>
      <c r="F437" s="172"/>
      <c r="G437" s="172"/>
      <c r="H437" s="172"/>
      <c r="I437" s="172"/>
      <c r="J437" s="172"/>
      <c r="K437" s="166"/>
      <c r="L437" s="166"/>
      <c r="O437" s="491"/>
      <c r="P437" s="491"/>
      <c r="Q437" s="172"/>
      <c r="R437" s="172"/>
      <c r="S437" s="172"/>
      <c r="T437" s="172"/>
      <c r="U437" s="172"/>
      <c r="V437" s="172"/>
      <c r="W437" s="172"/>
      <c r="X437" s="172"/>
      <c r="Y437" s="172"/>
      <c r="Z437" s="172"/>
      <c r="AA437" s="172"/>
      <c r="AB437" s="172"/>
      <c r="AC437" s="172"/>
      <c r="AD437" s="172"/>
      <c r="AE437" s="172"/>
      <c r="AF437" s="172"/>
      <c r="AG437" s="172"/>
      <c r="AH437" s="172"/>
    </row>
    <row r="438" spans="1:34" s="203" customFormat="1">
      <c r="A438" s="172"/>
      <c r="B438" s="172"/>
      <c r="C438" s="172"/>
      <c r="D438" s="172"/>
      <c r="E438" s="172"/>
      <c r="F438" s="172"/>
      <c r="G438" s="172"/>
      <c r="H438" s="172"/>
      <c r="I438" s="172"/>
      <c r="J438" s="172"/>
      <c r="K438" s="166"/>
      <c r="L438" s="166"/>
      <c r="O438" s="491"/>
      <c r="P438" s="491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</row>
    <row r="439" spans="1:34" s="203" customFormat="1">
      <c r="A439" s="172"/>
      <c r="B439" s="172"/>
      <c r="C439" s="172"/>
      <c r="D439" s="172"/>
      <c r="E439" s="172"/>
      <c r="F439" s="172"/>
      <c r="G439" s="172"/>
      <c r="H439" s="172"/>
      <c r="I439" s="172"/>
      <c r="J439" s="172"/>
      <c r="K439" s="166"/>
      <c r="L439" s="166"/>
      <c r="O439" s="491"/>
      <c r="P439" s="491"/>
      <c r="Q439" s="172"/>
      <c r="R439" s="172"/>
      <c r="S439" s="172"/>
      <c r="T439" s="172"/>
      <c r="U439" s="172"/>
      <c r="V439" s="172"/>
      <c r="W439" s="172"/>
      <c r="X439" s="172"/>
      <c r="Y439" s="172"/>
      <c r="Z439" s="172"/>
      <c r="AA439" s="172"/>
      <c r="AB439" s="172"/>
      <c r="AC439" s="172"/>
      <c r="AD439" s="172"/>
      <c r="AE439" s="172"/>
      <c r="AF439" s="172"/>
      <c r="AG439" s="172"/>
      <c r="AH439" s="172"/>
    </row>
    <row r="440" spans="1:34" s="203" customFormat="1">
      <c r="A440" s="172"/>
      <c r="B440" s="172"/>
      <c r="C440" s="172"/>
      <c r="D440" s="172"/>
      <c r="E440" s="172"/>
      <c r="F440" s="172"/>
      <c r="G440" s="172"/>
      <c r="H440" s="172"/>
      <c r="I440" s="172"/>
      <c r="J440" s="172"/>
      <c r="K440" s="166"/>
      <c r="L440" s="166"/>
      <c r="O440" s="491"/>
      <c r="P440" s="491"/>
      <c r="Q440" s="172"/>
      <c r="R440" s="172"/>
      <c r="S440" s="172"/>
      <c r="T440" s="172"/>
      <c r="U440" s="172"/>
      <c r="V440" s="172"/>
      <c r="W440" s="172"/>
      <c r="X440" s="172"/>
      <c r="Y440" s="172"/>
      <c r="Z440" s="172"/>
      <c r="AA440" s="172"/>
      <c r="AB440" s="172"/>
      <c r="AC440" s="172"/>
      <c r="AD440" s="172"/>
      <c r="AE440" s="172"/>
      <c r="AF440" s="172"/>
      <c r="AG440" s="172"/>
      <c r="AH440" s="172"/>
    </row>
    <row r="441" spans="1:34" s="203" customFormat="1">
      <c r="A441" s="172"/>
      <c r="B441" s="172"/>
      <c r="C441" s="172"/>
      <c r="D441" s="172"/>
      <c r="E441" s="172"/>
      <c r="F441" s="172"/>
      <c r="G441" s="172"/>
      <c r="H441" s="172"/>
      <c r="I441" s="172"/>
      <c r="J441" s="172"/>
      <c r="K441" s="166"/>
      <c r="L441" s="166"/>
      <c r="O441" s="491"/>
      <c r="P441" s="491"/>
      <c r="Q441" s="172"/>
      <c r="R441" s="172"/>
      <c r="S441" s="172"/>
      <c r="T441" s="172"/>
      <c r="U441" s="172"/>
      <c r="V441" s="172"/>
      <c r="W441" s="172"/>
      <c r="X441" s="172"/>
      <c r="Y441" s="172"/>
      <c r="Z441" s="172"/>
      <c r="AA441" s="172"/>
      <c r="AB441" s="172"/>
      <c r="AC441" s="172"/>
      <c r="AD441" s="172"/>
      <c r="AE441" s="172"/>
      <c r="AF441" s="172"/>
      <c r="AG441" s="172"/>
      <c r="AH441" s="172"/>
    </row>
    <row r="442" spans="1:34" s="203" customFormat="1">
      <c r="A442" s="172"/>
      <c r="B442" s="172"/>
      <c r="C442" s="172"/>
      <c r="D442" s="172"/>
      <c r="E442" s="172"/>
      <c r="F442" s="172"/>
      <c r="G442" s="172"/>
      <c r="H442" s="172"/>
      <c r="I442" s="172"/>
      <c r="J442" s="172"/>
      <c r="K442" s="166"/>
      <c r="L442" s="166"/>
      <c r="O442" s="491"/>
      <c r="P442" s="491"/>
      <c r="Q442" s="172"/>
      <c r="R442" s="172"/>
      <c r="S442" s="172"/>
      <c r="T442" s="172"/>
      <c r="U442" s="172"/>
      <c r="V442" s="172"/>
      <c r="W442" s="172"/>
      <c r="X442" s="172"/>
      <c r="Y442" s="172"/>
      <c r="Z442" s="172"/>
      <c r="AA442" s="172"/>
      <c r="AB442" s="172"/>
      <c r="AC442" s="172"/>
      <c r="AD442" s="172"/>
      <c r="AE442" s="172"/>
      <c r="AF442" s="172"/>
      <c r="AG442" s="172"/>
      <c r="AH442" s="172"/>
    </row>
    <row r="443" spans="1:34" s="203" customFormat="1">
      <c r="A443" s="172"/>
      <c r="B443" s="172"/>
      <c r="C443" s="172"/>
      <c r="D443" s="172"/>
      <c r="E443" s="172"/>
      <c r="F443" s="172"/>
      <c r="G443" s="172"/>
      <c r="H443" s="172"/>
      <c r="I443" s="172"/>
      <c r="J443" s="172"/>
      <c r="K443" s="166"/>
      <c r="L443" s="166"/>
      <c r="O443" s="491"/>
      <c r="P443" s="491"/>
      <c r="Q443" s="172"/>
      <c r="R443" s="172"/>
      <c r="S443" s="172"/>
      <c r="T443" s="172"/>
      <c r="U443" s="172"/>
      <c r="V443" s="172"/>
      <c r="W443" s="172"/>
      <c r="X443" s="172"/>
      <c r="Y443" s="172"/>
      <c r="Z443" s="172"/>
      <c r="AA443" s="172"/>
      <c r="AB443" s="172"/>
      <c r="AC443" s="172"/>
      <c r="AD443" s="172"/>
      <c r="AE443" s="172"/>
      <c r="AF443" s="172"/>
      <c r="AG443" s="172"/>
      <c r="AH443" s="172"/>
    </row>
    <row r="444" spans="1:34" s="203" customFormat="1">
      <c r="A444" s="172"/>
      <c r="B444" s="172"/>
      <c r="C444" s="172"/>
      <c r="D444" s="172"/>
      <c r="E444" s="172"/>
      <c r="F444" s="172"/>
      <c r="G444" s="172"/>
      <c r="H444" s="172"/>
      <c r="I444" s="172"/>
      <c r="J444" s="172"/>
      <c r="K444" s="166"/>
      <c r="L444" s="166"/>
      <c r="O444" s="491"/>
      <c r="P444" s="491"/>
      <c r="Q444" s="172"/>
      <c r="R444" s="172"/>
      <c r="S444" s="172"/>
      <c r="T444" s="172"/>
      <c r="U444" s="172"/>
      <c r="V444" s="172"/>
      <c r="W444" s="172"/>
      <c r="X444" s="172"/>
      <c r="Y444" s="172"/>
      <c r="Z444" s="172"/>
      <c r="AA444" s="172"/>
      <c r="AB444" s="172"/>
      <c r="AC444" s="172"/>
      <c r="AD444" s="172"/>
      <c r="AE444" s="172"/>
      <c r="AF444" s="172"/>
      <c r="AG444" s="172"/>
      <c r="AH444" s="172"/>
    </row>
    <row r="445" spans="1:34" s="203" customFormat="1">
      <c r="A445" s="172"/>
      <c r="B445" s="172"/>
      <c r="C445" s="172"/>
      <c r="D445" s="172"/>
      <c r="E445" s="172"/>
      <c r="F445" s="172"/>
      <c r="G445" s="172"/>
      <c r="H445" s="172"/>
      <c r="I445" s="172"/>
      <c r="J445" s="172"/>
      <c r="K445" s="166"/>
      <c r="L445" s="166"/>
      <c r="O445" s="491"/>
      <c r="P445" s="491"/>
      <c r="Q445" s="172"/>
      <c r="R445" s="172"/>
      <c r="S445" s="172"/>
      <c r="T445" s="172"/>
      <c r="U445" s="172"/>
      <c r="V445" s="172"/>
      <c r="W445" s="172"/>
      <c r="X445" s="172"/>
      <c r="Y445" s="172"/>
      <c r="Z445" s="172"/>
      <c r="AA445" s="172"/>
      <c r="AB445" s="172"/>
      <c r="AC445" s="172"/>
      <c r="AD445" s="172"/>
      <c r="AE445" s="172"/>
      <c r="AF445" s="172"/>
      <c r="AG445" s="172"/>
      <c r="AH445" s="172"/>
    </row>
    <row r="446" spans="1:34" s="203" customFormat="1">
      <c r="A446" s="172"/>
      <c r="B446" s="172"/>
      <c r="C446" s="172"/>
      <c r="D446" s="172"/>
      <c r="E446" s="172"/>
      <c r="F446" s="172"/>
      <c r="G446" s="172"/>
      <c r="H446" s="172"/>
      <c r="I446" s="172"/>
      <c r="J446" s="172"/>
      <c r="K446" s="166"/>
      <c r="L446" s="166"/>
      <c r="O446" s="491"/>
      <c r="P446" s="491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  <c r="AB446" s="172"/>
      <c r="AC446" s="172"/>
      <c r="AD446" s="172"/>
      <c r="AE446" s="172"/>
      <c r="AF446" s="172"/>
      <c r="AG446" s="172"/>
      <c r="AH446" s="172"/>
    </row>
    <row r="447" spans="1:34" s="203" customFormat="1">
      <c r="A447" s="172"/>
      <c r="B447" s="172"/>
      <c r="C447" s="172"/>
      <c r="D447" s="172"/>
      <c r="E447" s="172"/>
      <c r="F447" s="172"/>
      <c r="G447" s="172"/>
      <c r="H447" s="172"/>
      <c r="I447" s="172"/>
      <c r="J447" s="172"/>
      <c r="K447" s="166"/>
      <c r="L447" s="166"/>
      <c r="O447" s="491"/>
      <c r="P447" s="491"/>
      <c r="Q447" s="172"/>
      <c r="R447" s="172"/>
      <c r="S447" s="172"/>
      <c r="T447" s="172"/>
      <c r="U447" s="172"/>
      <c r="V447" s="172"/>
      <c r="W447" s="172"/>
      <c r="X447" s="172"/>
      <c r="Y447" s="172"/>
      <c r="Z447" s="172"/>
      <c r="AA447" s="172"/>
      <c r="AB447" s="172"/>
      <c r="AC447" s="172"/>
      <c r="AD447" s="172"/>
      <c r="AE447" s="172"/>
      <c r="AF447" s="172"/>
      <c r="AG447" s="172"/>
      <c r="AH447" s="172"/>
    </row>
    <row r="448" spans="1:34" s="203" customFormat="1">
      <c r="A448" s="172"/>
      <c r="B448" s="172"/>
      <c r="C448" s="172"/>
      <c r="D448" s="172"/>
      <c r="E448" s="172"/>
      <c r="F448" s="172"/>
      <c r="G448" s="172"/>
      <c r="H448" s="172"/>
      <c r="I448" s="172"/>
      <c r="J448" s="172"/>
      <c r="K448" s="166"/>
      <c r="L448" s="166"/>
      <c r="O448" s="491"/>
      <c r="P448" s="491"/>
      <c r="Q448" s="172"/>
      <c r="R448" s="172"/>
      <c r="S448" s="172"/>
      <c r="T448" s="172"/>
      <c r="U448" s="172"/>
      <c r="V448" s="172"/>
      <c r="W448" s="172"/>
      <c r="X448" s="172"/>
      <c r="Y448" s="172"/>
      <c r="Z448" s="172"/>
      <c r="AA448" s="172"/>
      <c r="AB448" s="172"/>
      <c r="AC448" s="172"/>
      <c r="AD448" s="172"/>
      <c r="AE448" s="172"/>
      <c r="AF448" s="172"/>
      <c r="AG448" s="172"/>
      <c r="AH448" s="172"/>
    </row>
    <row r="449" spans="1:34" s="203" customFormat="1">
      <c r="A449" s="172"/>
      <c r="B449" s="172"/>
      <c r="C449" s="172"/>
      <c r="D449" s="172"/>
      <c r="E449" s="172"/>
      <c r="F449" s="172"/>
      <c r="G449" s="172"/>
      <c r="H449" s="172"/>
      <c r="I449" s="172"/>
      <c r="J449" s="172"/>
      <c r="K449" s="166"/>
      <c r="L449" s="166"/>
      <c r="O449" s="491"/>
      <c r="P449" s="491"/>
      <c r="Q449" s="172"/>
      <c r="R449" s="172"/>
      <c r="S449" s="172"/>
      <c r="T449" s="172"/>
      <c r="U449" s="172"/>
      <c r="V449" s="172"/>
      <c r="W449" s="172"/>
      <c r="X449" s="172"/>
      <c r="Y449" s="172"/>
      <c r="Z449" s="172"/>
      <c r="AA449" s="172"/>
      <c r="AB449" s="172"/>
      <c r="AC449" s="172"/>
      <c r="AD449" s="172"/>
      <c r="AE449" s="172"/>
      <c r="AF449" s="172"/>
      <c r="AG449" s="172"/>
      <c r="AH449" s="172"/>
    </row>
    <row r="450" spans="1:34" s="203" customFormat="1">
      <c r="A450" s="172"/>
      <c r="B450" s="172"/>
      <c r="C450" s="172"/>
      <c r="D450" s="172"/>
      <c r="E450" s="172"/>
      <c r="F450" s="172"/>
      <c r="G450" s="172"/>
      <c r="H450" s="172"/>
      <c r="I450" s="172"/>
      <c r="J450" s="172"/>
      <c r="K450" s="166"/>
      <c r="L450" s="166"/>
      <c r="O450" s="491"/>
      <c r="P450" s="491"/>
      <c r="Q450" s="172"/>
      <c r="R450" s="172"/>
      <c r="S450" s="172"/>
      <c r="T450" s="172"/>
      <c r="U450" s="172"/>
      <c r="V450" s="172"/>
      <c r="W450" s="172"/>
      <c r="X450" s="172"/>
      <c r="Y450" s="172"/>
      <c r="Z450" s="172"/>
      <c r="AA450" s="172"/>
      <c r="AB450" s="172"/>
      <c r="AC450" s="172"/>
      <c r="AD450" s="172"/>
      <c r="AE450" s="172"/>
      <c r="AF450" s="172"/>
      <c r="AG450" s="172"/>
      <c r="AH450" s="172"/>
    </row>
    <row r="451" spans="1:34" s="203" customFormat="1">
      <c r="A451" s="172"/>
      <c r="B451" s="172"/>
      <c r="C451" s="172"/>
      <c r="D451" s="172"/>
      <c r="E451" s="172"/>
      <c r="F451" s="172"/>
      <c r="G451" s="172"/>
      <c r="H451" s="172"/>
      <c r="I451" s="172"/>
      <c r="J451" s="172"/>
      <c r="K451" s="166"/>
      <c r="L451" s="166"/>
      <c r="O451" s="491"/>
      <c r="P451" s="491"/>
      <c r="Q451" s="172"/>
      <c r="R451" s="172"/>
      <c r="S451" s="172"/>
      <c r="T451" s="172"/>
      <c r="U451" s="172"/>
      <c r="V451" s="172"/>
      <c r="W451" s="172"/>
      <c r="X451" s="172"/>
      <c r="Y451" s="172"/>
      <c r="Z451" s="172"/>
      <c r="AA451" s="172"/>
      <c r="AB451" s="172"/>
      <c r="AC451" s="172"/>
      <c r="AD451" s="172"/>
      <c r="AE451" s="172"/>
      <c r="AF451" s="172"/>
      <c r="AG451" s="172"/>
      <c r="AH451" s="172"/>
    </row>
    <row r="452" spans="1:34" s="203" customFormat="1">
      <c r="A452" s="172"/>
      <c r="B452" s="172"/>
      <c r="C452" s="172"/>
      <c r="D452" s="172"/>
      <c r="E452" s="172"/>
      <c r="F452" s="172"/>
      <c r="G452" s="172"/>
      <c r="H452" s="172"/>
      <c r="I452" s="172"/>
      <c r="J452" s="172"/>
      <c r="K452" s="166"/>
      <c r="L452" s="166"/>
      <c r="O452" s="491"/>
      <c r="P452" s="491"/>
      <c r="Q452" s="172"/>
      <c r="R452" s="172"/>
      <c r="S452" s="172"/>
      <c r="T452" s="172"/>
      <c r="U452" s="172"/>
      <c r="V452" s="172"/>
      <c r="W452" s="172"/>
      <c r="X452" s="172"/>
      <c r="Y452" s="172"/>
      <c r="Z452" s="172"/>
      <c r="AA452" s="172"/>
      <c r="AB452" s="172"/>
      <c r="AC452" s="172"/>
      <c r="AD452" s="172"/>
      <c r="AE452" s="172"/>
      <c r="AF452" s="172"/>
      <c r="AG452" s="172"/>
      <c r="AH452" s="172"/>
    </row>
    <row r="453" spans="1:34" s="203" customFormat="1">
      <c r="A453" s="172"/>
      <c r="B453" s="172"/>
      <c r="C453" s="172"/>
      <c r="D453" s="172"/>
      <c r="E453" s="172"/>
      <c r="F453" s="172"/>
      <c r="G453" s="172"/>
      <c r="H453" s="172"/>
      <c r="I453" s="172"/>
      <c r="J453" s="172"/>
      <c r="K453" s="166"/>
      <c r="L453" s="166"/>
      <c r="O453" s="491"/>
      <c r="P453" s="491"/>
      <c r="Q453" s="172"/>
      <c r="R453" s="172"/>
      <c r="S453" s="172"/>
      <c r="T453" s="172"/>
      <c r="U453" s="172"/>
      <c r="V453" s="172"/>
      <c r="W453" s="172"/>
      <c r="X453" s="172"/>
      <c r="Y453" s="172"/>
      <c r="Z453" s="172"/>
      <c r="AA453" s="172"/>
      <c r="AB453" s="172"/>
      <c r="AC453" s="172"/>
      <c r="AD453" s="172"/>
      <c r="AE453" s="172"/>
      <c r="AF453" s="172"/>
      <c r="AG453" s="172"/>
      <c r="AH453" s="172"/>
    </row>
    <row r="454" spans="1:34" s="203" customFormat="1">
      <c r="A454" s="172"/>
      <c r="B454" s="172"/>
      <c r="C454" s="172"/>
      <c r="D454" s="172"/>
      <c r="E454" s="172"/>
      <c r="F454" s="172"/>
      <c r="G454" s="172"/>
      <c r="H454" s="172"/>
      <c r="I454" s="172"/>
      <c r="J454" s="172"/>
      <c r="K454" s="166"/>
      <c r="L454" s="166"/>
      <c r="O454" s="491"/>
      <c r="P454" s="491"/>
      <c r="Q454" s="172"/>
      <c r="R454" s="172"/>
      <c r="S454" s="172"/>
      <c r="T454" s="172"/>
      <c r="U454" s="172"/>
      <c r="V454" s="172"/>
      <c r="W454" s="172"/>
      <c r="X454" s="172"/>
      <c r="Y454" s="172"/>
      <c r="Z454" s="172"/>
      <c r="AA454" s="172"/>
      <c r="AB454" s="172"/>
      <c r="AC454" s="172"/>
      <c r="AD454" s="172"/>
      <c r="AE454" s="172"/>
      <c r="AF454" s="172"/>
      <c r="AG454" s="172"/>
      <c r="AH454" s="172"/>
    </row>
    <row r="455" spans="1:34" s="203" customFormat="1">
      <c r="A455" s="172"/>
      <c r="B455" s="172"/>
      <c r="C455" s="172"/>
      <c r="D455" s="172"/>
      <c r="E455" s="172"/>
      <c r="F455" s="172"/>
      <c r="G455" s="172"/>
      <c r="H455" s="172"/>
      <c r="I455" s="172"/>
      <c r="J455" s="172"/>
      <c r="K455" s="166"/>
      <c r="L455" s="166"/>
      <c r="O455" s="491"/>
      <c r="P455" s="491"/>
      <c r="Q455" s="172"/>
      <c r="R455" s="172"/>
      <c r="S455" s="172"/>
      <c r="T455" s="172"/>
      <c r="U455" s="172"/>
      <c r="V455" s="172"/>
      <c r="W455" s="172"/>
      <c r="X455" s="172"/>
      <c r="Y455" s="172"/>
      <c r="Z455" s="172"/>
      <c r="AA455" s="172"/>
      <c r="AB455" s="172"/>
      <c r="AC455" s="172"/>
      <c r="AD455" s="172"/>
      <c r="AE455" s="172"/>
      <c r="AF455" s="172"/>
      <c r="AG455" s="172"/>
      <c r="AH455" s="172"/>
    </row>
    <row r="456" spans="1:34" s="203" customFormat="1">
      <c r="A456" s="172"/>
      <c r="B456" s="172"/>
      <c r="C456" s="172"/>
      <c r="D456" s="172"/>
      <c r="E456" s="172"/>
      <c r="F456" s="172"/>
      <c r="G456" s="172"/>
      <c r="H456" s="172"/>
      <c r="I456" s="172"/>
      <c r="J456" s="172"/>
      <c r="K456" s="166"/>
      <c r="L456" s="166"/>
      <c r="O456" s="491"/>
      <c r="P456" s="491"/>
      <c r="Q456" s="172"/>
      <c r="R456" s="172"/>
      <c r="S456" s="172"/>
      <c r="T456" s="172"/>
      <c r="U456" s="172"/>
      <c r="V456" s="172"/>
      <c r="W456" s="172"/>
      <c r="X456" s="172"/>
      <c r="Y456" s="172"/>
      <c r="Z456" s="172"/>
      <c r="AA456" s="172"/>
      <c r="AB456" s="172"/>
      <c r="AC456" s="172"/>
      <c r="AD456" s="172"/>
      <c r="AE456" s="172"/>
      <c r="AF456" s="172"/>
      <c r="AG456" s="172"/>
      <c r="AH456" s="172"/>
    </row>
    <row r="457" spans="1:34" s="203" customFormat="1">
      <c r="A457" s="172"/>
      <c r="B457" s="172"/>
      <c r="C457" s="172"/>
      <c r="D457" s="172"/>
      <c r="E457" s="172"/>
      <c r="F457" s="172"/>
      <c r="G457" s="172"/>
      <c r="H457" s="172"/>
      <c r="I457" s="172"/>
      <c r="J457" s="172"/>
      <c r="K457" s="166"/>
      <c r="L457" s="166"/>
      <c r="O457" s="491"/>
      <c r="P457" s="491"/>
      <c r="Q457" s="172"/>
      <c r="R457" s="172"/>
      <c r="S457" s="172"/>
      <c r="T457" s="172"/>
      <c r="U457" s="172"/>
      <c r="V457" s="172"/>
      <c r="W457" s="172"/>
      <c r="X457" s="172"/>
      <c r="Y457" s="172"/>
      <c r="Z457" s="172"/>
      <c r="AA457" s="172"/>
      <c r="AB457" s="172"/>
      <c r="AC457" s="172"/>
      <c r="AD457" s="172"/>
      <c r="AE457" s="172"/>
      <c r="AF457" s="172"/>
      <c r="AG457" s="172"/>
      <c r="AH457" s="172"/>
    </row>
    <row r="458" spans="1:34" s="203" customFormat="1">
      <c r="A458" s="172"/>
      <c r="B458" s="172"/>
      <c r="C458" s="172"/>
      <c r="D458" s="172"/>
      <c r="E458" s="172"/>
      <c r="F458" s="172"/>
      <c r="G458" s="172"/>
      <c r="H458" s="172"/>
      <c r="I458" s="172"/>
      <c r="J458" s="172"/>
      <c r="K458" s="166"/>
      <c r="L458" s="166"/>
      <c r="O458" s="491"/>
      <c r="P458" s="491"/>
      <c r="Q458" s="172"/>
      <c r="R458" s="172"/>
      <c r="S458" s="172"/>
      <c r="T458" s="172"/>
      <c r="U458" s="172"/>
      <c r="V458" s="172"/>
      <c r="W458" s="172"/>
      <c r="X458" s="172"/>
      <c r="Y458" s="172"/>
      <c r="Z458" s="172"/>
      <c r="AA458" s="172"/>
      <c r="AB458" s="172"/>
      <c r="AC458" s="172"/>
      <c r="AD458" s="172"/>
      <c r="AE458" s="172"/>
      <c r="AF458" s="172"/>
      <c r="AG458" s="172"/>
      <c r="AH458" s="172"/>
    </row>
    <row r="459" spans="1:34" s="203" customFormat="1">
      <c r="A459" s="172"/>
      <c r="B459" s="172"/>
      <c r="C459" s="172"/>
      <c r="D459" s="172"/>
      <c r="E459" s="172"/>
      <c r="F459" s="172"/>
      <c r="G459" s="172"/>
      <c r="H459" s="172"/>
      <c r="I459" s="172"/>
      <c r="J459" s="172"/>
      <c r="K459" s="166"/>
      <c r="L459" s="166"/>
      <c r="O459" s="491"/>
      <c r="P459" s="491"/>
      <c r="Q459" s="172"/>
      <c r="R459" s="172"/>
      <c r="S459" s="172"/>
      <c r="T459" s="172"/>
      <c r="U459" s="172"/>
      <c r="V459" s="172"/>
      <c r="W459" s="172"/>
      <c r="X459" s="172"/>
      <c r="Y459" s="172"/>
      <c r="Z459" s="172"/>
      <c r="AA459" s="172"/>
      <c r="AB459" s="172"/>
      <c r="AC459" s="172"/>
      <c r="AD459" s="172"/>
      <c r="AE459" s="172"/>
      <c r="AF459" s="172"/>
      <c r="AG459" s="172"/>
      <c r="AH459" s="172"/>
    </row>
    <row r="460" spans="1:34" s="203" customFormat="1">
      <c r="A460" s="172"/>
      <c r="B460" s="172"/>
      <c r="C460" s="172"/>
      <c r="D460" s="172"/>
      <c r="E460" s="172"/>
      <c r="F460" s="172"/>
      <c r="G460" s="172"/>
      <c r="H460" s="172"/>
      <c r="I460" s="172"/>
      <c r="J460" s="172"/>
      <c r="K460" s="166"/>
      <c r="L460" s="166"/>
      <c r="O460" s="491"/>
      <c r="P460" s="491"/>
      <c r="Q460" s="172"/>
      <c r="R460" s="172"/>
      <c r="S460" s="172"/>
      <c r="T460" s="172"/>
      <c r="U460" s="172"/>
      <c r="V460" s="172"/>
      <c r="W460" s="172"/>
      <c r="X460" s="172"/>
      <c r="Y460" s="172"/>
      <c r="Z460" s="172"/>
      <c r="AA460" s="172"/>
      <c r="AB460" s="172"/>
      <c r="AC460" s="172"/>
      <c r="AD460" s="172"/>
      <c r="AE460" s="172"/>
      <c r="AF460" s="172"/>
      <c r="AG460" s="172"/>
      <c r="AH460" s="172"/>
    </row>
    <row r="461" spans="1:34" s="203" customFormat="1">
      <c r="A461" s="172"/>
      <c r="B461" s="172"/>
      <c r="C461" s="172"/>
      <c r="D461" s="172"/>
      <c r="E461" s="172"/>
      <c r="F461" s="172"/>
      <c r="G461" s="172"/>
      <c r="H461" s="172"/>
      <c r="I461" s="172"/>
      <c r="J461" s="172"/>
      <c r="K461" s="166"/>
      <c r="L461" s="166"/>
      <c r="O461" s="491"/>
      <c r="P461" s="491"/>
      <c r="Q461" s="172"/>
      <c r="R461" s="172"/>
      <c r="S461" s="172"/>
      <c r="T461" s="172"/>
      <c r="U461" s="172"/>
      <c r="V461" s="172"/>
      <c r="W461" s="172"/>
      <c r="X461" s="172"/>
      <c r="Y461" s="172"/>
      <c r="Z461" s="172"/>
      <c r="AA461" s="172"/>
      <c r="AB461" s="172"/>
      <c r="AC461" s="172"/>
      <c r="AD461" s="172"/>
      <c r="AE461" s="172"/>
      <c r="AF461" s="172"/>
      <c r="AG461" s="172"/>
      <c r="AH461" s="172"/>
    </row>
    <row r="462" spans="1:34" s="203" customFormat="1">
      <c r="A462" s="172"/>
      <c r="B462" s="172"/>
      <c r="C462" s="172"/>
      <c r="D462" s="172"/>
      <c r="E462" s="172"/>
      <c r="F462" s="172"/>
      <c r="G462" s="172"/>
      <c r="H462" s="172"/>
      <c r="I462" s="172"/>
      <c r="J462" s="172"/>
      <c r="K462" s="166"/>
      <c r="L462" s="166"/>
      <c r="O462" s="491"/>
      <c r="P462" s="491"/>
      <c r="Q462" s="172"/>
      <c r="R462" s="172"/>
      <c r="S462" s="172"/>
      <c r="T462" s="172"/>
      <c r="U462" s="172"/>
      <c r="V462" s="172"/>
      <c r="W462" s="172"/>
      <c r="X462" s="172"/>
      <c r="Y462" s="172"/>
      <c r="Z462" s="172"/>
      <c r="AA462" s="172"/>
      <c r="AB462" s="172"/>
      <c r="AC462" s="172"/>
      <c r="AD462" s="172"/>
      <c r="AE462" s="172"/>
      <c r="AF462" s="172"/>
      <c r="AG462" s="172"/>
      <c r="AH462" s="172"/>
    </row>
    <row r="463" spans="1:34" s="203" customFormat="1">
      <c r="A463" s="172"/>
      <c r="B463" s="172"/>
      <c r="C463" s="172"/>
      <c r="D463" s="172"/>
      <c r="E463" s="172"/>
      <c r="F463" s="172"/>
      <c r="G463" s="172"/>
      <c r="H463" s="172"/>
      <c r="I463" s="172"/>
      <c r="J463" s="172"/>
      <c r="K463" s="166"/>
      <c r="L463" s="166"/>
      <c r="O463" s="491"/>
      <c r="P463" s="491"/>
      <c r="Q463" s="172"/>
      <c r="R463" s="172"/>
      <c r="S463" s="172"/>
      <c r="T463" s="172"/>
      <c r="U463" s="172"/>
      <c r="V463" s="172"/>
      <c r="W463" s="172"/>
      <c r="X463" s="172"/>
      <c r="Y463" s="172"/>
      <c r="Z463" s="172"/>
      <c r="AA463" s="172"/>
      <c r="AB463" s="172"/>
      <c r="AC463" s="172"/>
      <c r="AD463" s="172"/>
      <c r="AE463" s="172"/>
      <c r="AF463" s="172"/>
      <c r="AG463" s="172"/>
      <c r="AH463" s="172"/>
    </row>
    <row r="464" spans="1:34" s="203" customFormat="1">
      <c r="A464" s="172"/>
      <c r="B464" s="172"/>
      <c r="C464" s="172"/>
      <c r="D464" s="172"/>
      <c r="E464" s="172"/>
      <c r="F464" s="172"/>
      <c r="G464" s="172"/>
      <c r="H464" s="172"/>
      <c r="I464" s="172"/>
      <c r="J464" s="172"/>
      <c r="K464" s="166"/>
      <c r="L464" s="166"/>
      <c r="O464" s="491"/>
      <c r="P464" s="491"/>
      <c r="Q464" s="172"/>
      <c r="R464" s="172"/>
      <c r="S464" s="172"/>
      <c r="T464" s="172"/>
      <c r="U464" s="172"/>
      <c r="V464" s="172"/>
      <c r="W464" s="172"/>
      <c r="X464" s="172"/>
      <c r="Y464" s="172"/>
      <c r="Z464" s="172"/>
      <c r="AA464" s="172"/>
      <c r="AB464" s="172"/>
      <c r="AC464" s="172"/>
      <c r="AD464" s="172"/>
      <c r="AE464" s="172"/>
      <c r="AF464" s="172"/>
      <c r="AG464" s="172"/>
      <c r="AH464" s="172"/>
    </row>
    <row r="465" spans="1:34" s="203" customFormat="1">
      <c r="A465" s="172"/>
      <c r="B465" s="172"/>
      <c r="C465" s="172"/>
      <c r="D465" s="172"/>
      <c r="E465" s="172"/>
      <c r="F465" s="172"/>
      <c r="G465" s="172"/>
      <c r="H465" s="172"/>
      <c r="I465" s="172"/>
      <c r="J465" s="172"/>
      <c r="K465" s="166"/>
      <c r="L465" s="166"/>
      <c r="O465" s="491"/>
      <c r="P465" s="491"/>
      <c r="Q465" s="172"/>
      <c r="R465" s="172"/>
      <c r="S465" s="172"/>
      <c r="T465" s="172"/>
      <c r="U465" s="172"/>
      <c r="V465" s="172"/>
      <c r="W465" s="172"/>
      <c r="X465" s="172"/>
      <c r="Y465" s="172"/>
      <c r="Z465" s="172"/>
      <c r="AA465" s="172"/>
      <c r="AB465" s="172"/>
      <c r="AC465" s="172"/>
      <c r="AD465" s="172"/>
      <c r="AE465" s="172"/>
      <c r="AF465" s="172"/>
      <c r="AG465" s="172"/>
      <c r="AH465" s="172"/>
    </row>
    <row r="466" spans="1:34" s="203" customFormat="1">
      <c r="A466" s="172"/>
      <c r="B466" s="172"/>
      <c r="C466" s="172"/>
      <c r="D466" s="172"/>
      <c r="E466" s="172"/>
      <c r="F466" s="172"/>
      <c r="G466" s="172"/>
      <c r="H466" s="172"/>
      <c r="I466" s="172"/>
      <c r="J466" s="172"/>
      <c r="K466" s="166"/>
      <c r="L466" s="166"/>
      <c r="O466" s="491"/>
      <c r="P466" s="491"/>
      <c r="Q466" s="172"/>
      <c r="R466" s="172"/>
      <c r="S466" s="172"/>
      <c r="T466" s="172"/>
      <c r="U466" s="172"/>
      <c r="V466" s="172"/>
      <c r="W466" s="172"/>
      <c r="X466" s="172"/>
      <c r="Y466" s="172"/>
      <c r="Z466" s="172"/>
      <c r="AA466" s="172"/>
      <c r="AB466" s="172"/>
      <c r="AC466" s="172"/>
      <c r="AD466" s="172"/>
      <c r="AE466" s="172"/>
      <c r="AF466" s="172"/>
      <c r="AG466" s="172"/>
      <c r="AH466" s="172"/>
    </row>
    <row r="467" spans="1:34" s="203" customFormat="1">
      <c r="A467" s="172"/>
      <c r="B467" s="172"/>
      <c r="C467" s="172"/>
      <c r="D467" s="172"/>
      <c r="E467" s="172"/>
      <c r="F467" s="172"/>
      <c r="G467" s="172"/>
      <c r="H467" s="172"/>
      <c r="I467" s="172"/>
      <c r="J467" s="172"/>
      <c r="K467" s="166"/>
      <c r="L467" s="166"/>
      <c r="O467" s="491"/>
      <c r="P467" s="491"/>
      <c r="Q467" s="172"/>
      <c r="R467" s="172"/>
      <c r="S467" s="172"/>
      <c r="T467" s="172"/>
      <c r="U467" s="172"/>
      <c r="V467" s="172"/>
      <c r="W467" s="172"/>
      <c r="X467" s="172"/>
      <c r="Y467" s="172"/>
      <c r="Z467" s="172"/>
      <c r="AA467" s="172"/>
      <c r="AB467" s="172"/>
      <c r="AC467" s="172"/>
      <c r="AD467" s="172"/>
      <c r="AE467" s="172"/>
      <c r="AF467" s="172"/>
      <c r="AG467" s="172"/>
      <c r="AH467" s="172"/>
    </row>
    <row r="468" spans="1:34" s="203" customFormat="1">
      <c r="A468" s="172"/>
      <c r="B468" s="172"/>
      <c r="C468" s="172"/>
      <c r="D468" s="172"/>
      <c r="E468" s="172"/>
      <c r="F468" s="172"/>
      <c r="G468" s="172"/>
      <c r="H468" s="172"/>
      <c r="I468" s="172"/>
      <c r="J468" s="172"/>
      <c r="K468" s="166"/>
      <c r="L468" s="166"/>
      <c r="O468" s="491"/>
      <c r="P468" s="491"/>
      <c r="Q468" s="172"/>
      <c r="R468" s="172"/>
      <c r="S468" s="172"/>
      <c r="T468" s="172"/>
      <c r="U468" s="172"/>
      <c r="V468" s="172"/>
      <c r="W468" s="172"/>
      <c r="X468" s="172"/>
      <c r="Y468" s="172"/>
      <c r="Z468" s="172"/>
      <c r="AA468" s="172"/>
      <c r="AB468" s="172"/>
      <c r="AC468" s="172"/>
      <c r="AD468" s="172"/>
      <c r="AE468" s="172"/>
      <c r="AF468" s="172"/>
      <c r="AG468" s="172"/>
      <c r="AH468" s="172"/>
    </row>
    <row r="469" spans="1:34" s="203" customFormat="1">
      <c r="A469" s="172"/>
      <c r="B469" s="172"/>
      <c r="C469" s="172"/>
      <c r="D469" s="172"/>
      <c r="E469" s="172"/>
      <c r="F469" s="172"/>
      <c r="G469" s="172"/>
      <c r="H469" s="172"/>
      <c r="I469" s="172"/>
      <c r="J469" s="172"/>
      <c r="K469" s="166"/>
      <c r="L469" s="166"/>
      <c r="O469" s="491"/>
      <c r="P469" s="491"/>
      <c r="Q469" s="172"/>
      <c r="R469" s="172"/>
      <c r="S469" s="172"/>
      <c r="T469" s="172"/>
      <c r="U469" s="172"/>
      <c r="V469" s="172"/>
      <c r="W469" s="172"/>
      <c r="X469" s="172"/>
      <c r="Y469" s="172"/>
      <c r="Z469" s="172"/>
      <c r="AA469" s="172"/>
      <c r="AB469" s="172"/>
      <c r="AC469" s="172"/>
      <c r="AD469" s="172"/>
      <c r="AE469" s="172"/>
      <c r="AF469" s="172"/>
      <c r="AG469" s="172"/>
      <c r="AH469" s="172"/>
    </row>
    <row r="470" spans="1:34" s="203" customFormat="1">
      <c r="A470" s="172"/>
      <c r="B470" s="172"/>
      <c r="C470" s="172"/>
      <c r="D470" s="172"/>
      <c r="E470" s="172"/>
      <c r="F470" s="172"/>
      <c r="G470" s="172"/>
      <c r="H470" s="172"/>
      <c r="I470" s="172"/>
      <c r="J470" s="172"/>
      <c r="K470" s="166"/>
      <c r="L470" s="166"/>
      <c r="O470" s="491"/>
      <c r="P470" s="491"/>
      <c r="Q470" s="172"/>
      <c r="R470" s="172"/>
      <c r="S470" s="172"/>
      <c r="T470" s="172"/>
      <c r="U470" s="172"/>
      <c r="V470" s="172"/>
      <c r="W470" s="172"/>
      <c r="X470" s="172"/>
      <c r="Y470" s="172"/>
      <c r="Z470" s="172"/>
      <c r="AA470" s="172"/>
      <c r="AB470" s="172"/>
      <c r="AC470" s="172"/>
      <c r="AD470" s="172"/>
      <c r="AE470" s="172"/>
      <c r="AF470" s="172"/>
      <c r="AG470" s="172"/>
      <c r="AH470" s="172"/>
    </row>
    <row r="471" spans="1:34" s="203" customFormat="1">
      <c r="A471" s="172"/>
      <c r="B471" s="172"/>
      <c r="C471" s="172"/>
      <c r="D471" s="172"/>
      <c r="E471" s="172"/>
      <c r="F471" s="172"/>
      <c r="G471" s="172"/>
      <c r="H471" s="172"/>
      <c r="I471" s="172"/>
      <c r="J471" s="172"/>
      <c r="K471" s="166"/>
      <c r="L471" s="166"/>
      <c r="O471" s="491"/>
      <c r="P471" s="491"/>
      <c r="Q471" s="172"/>
      <c r="R471" s="172"/>
      <c r="S471" s="172"/>
      <c r="T471" s="172"/>
      <c r="U471" s="172"/>
      <c r="V471" s="172"/>
      <c r="W471" s="172"/>
      <c r="X471" s="172"/>
      <c r="Y471" s="172"/>
      <c r="Z471" s="172"/>
      <c r="AA471" s="172"/>
      <c r="AB471" s="172"/>
      <c r="AC471" s="172"/>
      <c r="AD471" s="172"/>
      <c r="AE471" s="172"/>
      <c r="AF471" s="172"/>
      <c r="AG471" s="172"/>
      <c r="AH471" s="172"/>
    </row>
    <row r="472" spans="1:34" s="203" customFormat="1">
      <c r="A472" s="172"/>
      <c r="B472" s="172"/>
      <c r="C472" s="172"/>
      <c r="D472" s="172"/>
      <c r="E472" s="172"/>
      <c r="F472" s="172"/>
      <c r="G472" s="172"/>
      <c r="H472" s="172"/>
      <c r="I472" s="172"/>
      <c r="J472" s="172"/>
      <c r="K472" s="166"/>
      <c r="L472" s="166"/>
      <c r="O472" s="491"/>
      <c r="P472" s="491"/>
      <c r="Q472" s="172"/>
      <c r="R472" s="172"/>
      <c r="S472" s="172"/>
      <c r="T472" s="172"/>
      <c r="U472" s="172"/>
      <c r="V472" s="172"/>
      <c r="W472" s="172"/>
      <c r="X472" s="172"/>
      <c r="Y472" s="172"/>
      <c r="Z472" s="172"/>
      <c r="AA472" s="172"/>
      <c r="AB472" s="172"/>
      <c r="AC472" s="172"/>
      <c r="AD472" s="172"/>
      <c r="AE472" s="172"/>
      <c r="AF472" s="172"/>
      <c r="AG472" s="172"/>
      <c r="AH472" s="172"/>
    </row>
    <row r="473" spans="1:34" s="203" customFormat="1">
      <c r="A473" s="172"/>
      <c r="B473" s="172"/>
      <c r="C473" s="172"/>
      <c r="D473" s="172"/>
      <c r="E473" s="172"/>
      <c r="F473" s="172"/>
      <c r="G473" s="172"/>
      <c r="H473" s="172"/>
      <c r="I473" s="172"/>
      <c r="J473" s="172"/>
      <c r="K473" s="166"/>
      <c r="L473" s="166"/>
      <c r="O473" s="491"/>
      <c r="P473" s="491"/>
      <c r="Q473" s="172"/>
      <c r="R473" s="172"/>
      <c r="S473" s="172"/>
      <c r="T473" s="172"/>
      <c r="U473" s="172"/>
      <c r="V473" s="172"/>
      <c r="W473" s="172"/>
      <c r="X473" s="172"/>
      <c r="Y473" s="172"/>
      <c r="Z473" s="172"/>
      <c r="AA473" s="172"/>
      <c r="AB473" s="172"/>
      <c r="AC473" s="172"/>
      <c r="AD473" s="172"/>
      <c r="AE473" s="172"/>
      <c r="AF473" s="172"/>
      <c r="AG473" s="172"/>
      <c r="AH473" s="172"/>
    </row>
    <row r="474" spans="1:34" s="203" customFormat="1">
      <c r="A474" s="172"/>
      <c r="B474" s="172"/>
      <c r="C474" s="172"/>
      <c r="D474" s="172"/>
      <c r="E474" s="172"/>
      <c r="F474" s="172"/>
      <c r="G474" s="172"/>
      <c r="H474" s="172"/>
      <c r="I474" s="172"/>
      <c r="J474" s="172"/>
      <c r="K474" s="166"/>
      <c r="L474" s="166"/>
      <c r="O474" s="491"/>
      <c r="P474" s="491"/>
      <c r="Q474" s="172"/>
      <c r="R474" s="172"/>
      <c r="S474" s="172"/>
      <c r="T474" s="172"/>
      <c r="U474" s="172"/>
      <c r="V474" s="172"/>
      <c r="W474" s="172"/>
      <c r="X474" s="172"/>
      <c r="Y474" s="172"/>
      <c r="Z474" s="172"/>
      <c r="AA474" s="172"/>
      <c r="AB474" s="172"/>
      <c r="AC474" s="172"/>
      <c r="AD474" s="172"/>
      <c r="AE474" s="172"/>
      <c r="AF474" s="172"/>
      <c r="AG474" s="172"/>
      <c r="AH474" s="172"/>
    </row>
    <row r="475" spans="1:34" s="203" customFormat="1">
      <c r="A475" s="172"/>
      <c r="B475" s="172"/>
      <c r="C475" s="172"/>
      <c r="D475" s="172"/>
      <c r="E475" s="172"/>
      <c r="F475" s="172"/>
      <c r="G475" s="172"/>
      <c r="H475" s="172"/>
      <c r="I475" s="172"/>
      <c r="J475" s="172"/>
      <c r="K475" s="166"/>
      <c r="L475" s="166"/>
      <c r="O475" s="491"/>
      <c r="P475" s="491"/>
      <c r="Q475" s="172"/>
      <c r="R475" s="172"/>
      <c r="S475" s="172"/>
      <c r="T475" s="172"/>
      <c r="U475" s="172"/>
      <c r="V475" s="172"/>
      <c r="W475" s="172"/>
      <c r="X475" s="172"/>
      <c r="Y475" s="172"/>
      <c r="Z475" s="172"/>
      <c r="AA475" s="172"/>
      <c r="AB475" s="172"/>
      <c r="AC475" s="172"/>
      <c r="AD475" s="172"/>
      <c r="AE475" s="172"/>
      <c r="AF475" s="172"/>
      <c r="AG475" s="172"/>
      <c r="AH475" s="172"/>
    </row>
    <row r="476" spans="1:34" s="203" customFormat="1">
      <c r="A476" s="172"/>
      <c r="B476" s="172"/>
      <c r="C476" s="172"/>
      <c r="D476" s="172"/>
      <c r="E476" s="172"/>
      <c r="F476" s="172"/>
      <c r="G476" s="172"/>
      <c r="H476" s="172"/>
      <c r="I476" s="172"/>
      <c r="J476" s="172"/>
      <c r="K476" s="166"/>
      <c r="L476" s="166"/>
      <c r="O476" s="491"/>
      <c r="P476" s="491"/>
      <c r="Q476" s="172"/>
      <c r="R476" s="172"/>
      <c r="S476" s="172"/>
      <c r="T476" s="172"/>
      <c r="U476" s="172"/>
      <c r="V476" s="172"/>
      <c r="W476" s="172"/>
      <c r="X476" s="172"/>
      <c r="Y476" s="172"/>
      <c r="Z476" s="172"/>
      <c r="AA476" s="172"/>
      <c r="AB476" s="172"/>
      <c r="AC476" s="172"/>
      <c r="AD476" s="172"/>
      <c r="AE476" s="172"/>
      <c r="AF476" s="172"/>
      <c r="AG476" s="172"/>
      <c r="AH476" s="172"/>
    </row>
    <row r="477" spans="1:34" s="203" customFormat="1">
      <c r="A477" s="172"/>
      <c r="B477" s="172"/>
      <c r="C477" s="172"/>
      <c r="D477" s="172"/>
      <c r="E477" s="172"/>
      <c r="F477" s="172"/>
      <c r="G477" s="172"/>
      <c r="H477" s="172"/>
      <c r="I477" s="172"/>
      <c r="J477" s="172"/>
      <c r="K477" s="166"/>
      <c r="L477" s="166"/>
      <c r="O477" s="491"/>
      <c r="P477" s="491"/>
      <c r="Q477" s="172"/>
      <c r="R477" s="172"/>
      <c r="S477" s="172"/>
      <c r="T477" s="172"/>
      <c r="U477" s="172"/>
      <c r="V477" s="172"/>
      <c r="W477" s="172"/>
      <c r="X477" s="172"/>
      <c r="Y477" s="172"/>
      <c r="Z477" s="172"/>
      <c r="AA477" s="172"/>
      <c r="AB477" s="172"/>
      <c r="AC477" s="172"/>
      <c r="AD477" s="172"/>
      <c r="AE477" s="172"/>
      <c r="AF477" s="172"/>
      <c r="AG477" s="172"/>
      <c r="AH477" s="172"/>
    </row>
    <row r="478" spans="1:34" s="203" customFormat="1">
      <c r="A478" s="172"/>
      <c r="B478" s="172"/>
      <c r="C478" s="172"/>
      <c r="D478" s="172"/>
      <c r="E478" s="172"/>
      <c r="F478" s="172"/>
      <c r="G478" s="172"/>
      <c r="H478" s="172"/>
      <c r="I478" s="172"/>
      <c r="J478" s="172"/>
      <c r="K478" s="166"/>
      <c r="L478" s="166"/>
      <c r="O478" s="491"/>
      <c r="P478" s="491"/>
      <c r="Q478" s="172"/>
      <c r="R478" s="172"/>
      <c r="S478" s="172"/>
      <c r="T478" s="172"/>
      <c r="U478" s="172"/>
      <c r="V478" s="172"/>
      <c r="W478" s="172"/>
      <c r="X478" s="172"/>
      <c r="Y478" s="172"/>
      <c r="Z478" s="172"/>
      <c r="AA478" s="172"/>
      <c r="AB478" s="172"/>
      <c r="AC478" s="172"/>
      <c r="AD478" s="172"/>
      <c r="AE478" s="172"/>
      <c r="AF478" s="172"/>
      <c r="AG478" s="172"/>
      <c r="AH478" s="172"/>
    </row>
    <row r="479" spans="1:34" s="203" customFormat="1" ht="24" customHeight="1">
      <c r="A479" s="172"/>
      <c r="B479" s="172"/>
      <c r="C479" s="172"/>
      <c r="D479" s="172"/>
      <c r="E479" s="172"/>
      <c r="F479" s="172"/>
      <c r="G479" s="172"/>
      <c r="H479" s="172"/>
      <c r="I479" s="172"/>
      <c r="J479" s="172"/>
      <c r="K479" s="166"/>
      <c r="L479" s="166"/>
      <c r="O479" s="491"/>
      <c r="P479" s="491"/>
      <c r="Q479" s="172"/>
      <c r="R479" s="172"/>
      <c r="S479" s="172"/>
      <c r="T479" s="172"/>
      <c r="U479" s="172"/>
      <c r="V479" s="172"/>
      <c r="W479" s="172"/>
      <c r="X479" s="172"/>
      <c r="Y479" s="172"/>
      <c r="Z479" s="172"/>
      <c r="AA479" s="172"/>
      <c r="AB479" s="172"/>
      <c r="AC479" s="172"/>
      <c r="AD479" s="172"/>
      <c r="AE479" s="172"/>
      <c r="AF479" s="172"/>
      <c r="AG479" s="172"/>
      <c r="AH479" s="172"/>
    </row>
    <row r="480" spans="1:34" s="203" customFormat="1">
      <c r="A480" s="172"/>
      <c r="B480" s="172"/>
      <c r="C480" s="172"/>
      <c r="D480" s="172"/>
      <c r="E480" s="172"/>
      <c r="F480" s="172"/>
      <c r="G480" s="172"/>
      <c r="H480" s="172"/>
      <c r="I480" s="172"/>
      <c r="J480" s="172"/>
      <c r="K480" s="166"/>
      <c r="L480" s="166"/>
      <c r="O480" s="491"/>
      <c r="P480" s="491"/>
      <c r="Q480" s="172"/>
      <c r="R480" s="172"/>
      <c r="S480" s="172"/>
      <c r="T480" s="172"/>
      <c r="U480" s="172"/>
      <c r="V480" s="172"/>
      <c r="W480" s="172"/>
      <c r="X480" s="172"/>
      <c r="Y480" s="172"/>
      <c r="Z480" s="172"/>
      <c r="AA480" s="172"/>
      <c r="AB480" s="172"/>
      <c r="AC480" s="172"/>
      <c r="AD480" s="172"/>
      <c r="AE480" s="172"/>
      <c r="AF480" s="172"/>
      <c r="AG480" s="172"/>
      <c r="AH480" s="172"/>
    </row>
    <row r="481" spans="1:34" s="203" customFormat="1">
      <c r="A481" s="172"/>
      <c r="B481" s="172"/>
      <c r="C481" s="172"/>
      <c r="D481" s="172"/>
      <c r="E481" s="172"/>
      <c r="F481" s="172"/>
      <c r="G481" s="172"/>
      <c r="H481" s="172"/>
      <c r="I481" s="172"/>
      <c r="J481" s="172"/>
      <c r="K481" s="166"/>
      <c r="L481" s="166"/>
      <c r="O481" s="491"/>
      <c r="P481" s="491"/>
      <c r="Q481" s="172"/>
      <c r="R481" s="172"/>
      <c r="S481" s="172"/>
      <c r="T481" s="172"/>
      <c r="U481" s="172"/>
      <c r="V481" s="172"/>
      <c r="W481" s="172"/>
      <c r="X481" s="172"/>
      <c r="Y481" s="172"/>
      <c r="Z481" s="172"/>
      <c r="AA481" s="172"/>
      <c r="AB481" s="172"/>
      <c r="AC481" s="172"/>
      <c r="AD481" s="172"/>
      <c r="AE481" s="172"/>
      <c r="AF481" s="172"/>
      <c r="AG481" s="172"/>
      <c r="AH481" s="172"/>
    </row>
    <row r="482" spans="1:34" s="203" customFormat="1">
      <c r="A482" s="172"/>
      <c r="B482" s="172"/>
      <c r="C482" s="172"/>
      <c r="D482" s="172"/>
      <c r="E482" s="172"/>
      <c r="F482" s="172"/>
      <c r="G482" s="172"/>
      <c r="H482" s="172"/>
      <c r="I482" s="172"/>
      <c r="J482" s="172"/>
      <c r="K482" s="166"/>
      <c r="L482" s="166"/>
      <c r="O482" s="491"/>
      <c r="P482" s="491"/>
      <c r="Q482" s="172"/>
      <c r="R482" s="172"/>
      <c r="S482" s="172"/>
      <c r="T482" s="172"/>
      <c r="U482" s="172"/>
      <c r="V482" s="172"/>
      <c r="W482" s="172"/>
      <c r="X482" s="172"/>
      <c r="Y482" s="172"/>
      <c r="Z482" s="172"/>
      <c r="AA482" s="172"/>
      <c r="AB482" s="172"/>
      <c r="AC482" s="172"/>
      <c r="AD482" s="172"/>
      <c r="AE482" s="172"/>
      <c r="AF482" s="172"/>
      <c r="AG482" s="172"/>
      <c r="AH482" s="172"/>
    </row>
    <row r="483" spans="1:34" s="203" customFormat="1">
      <c r="A483" s="172"/>
      <c r="B483" s="172"/>
      <c r="C483" s="172"/>
      <c r="D483" s="172"/>
      <c r="E483" s="172"/>
      <c r="F483" s="172"/>
      <c r="G483" s="172"/>
      <c r="H483" s="172"/>
      <c r="I483" s="172"/>
      <c r="J483" s="172"/>
      <c r="K483" s="166"/>
      <c r="L483" s="166"/>
      <c r="O483" s="491"/>
      <c r="P483" s="491"/>
      <c r="Q483" s="172"/>
      <c r="R483" s="172"/>
      <c r="S483" s="172"/>
      <c r="T483" s="172"/>
      <c r="U483" s="172"/>
      <c r="V483" s="172"/>
      <c r="W483" s="172"/>
      <c r="X483" s="172"/>
      <c r="Y483" s="172"/>
      <c r="Z483" s="172"/>
      <c r="AA483" s="172"/>
      <c r="AB483" s="172"/>
      <c r="AC483" s="172"/>
      <c r="AD483" s="172"/>
      <c r="AE483" s="172"/>
      <c r="AF483" s="172"/>
      <c r="AG483" s="172"/>
      <c r="AH483" s="172"/>
    </row>
    <row r="484" spans="1:34" s="203" customFormat="1" ht="24" customHeight="1">
      <c r="A484" s="172"/>
      <c r="B484" s="172"/>
      <c r="C484" s="172"/>
      <c r="D484" s="172"/>
      <c r="E484" s="172"/>
      <c r="F484" s="172"/>
      <c r="G484" s="172"/>
      <c r="H484" s="172"/>
      <c r="I484" s="172"/>
      <c r="J484" s="172"/>
      <c r="K484" s="166"/>
      <c r="L484" s="183"/>
      <c r="O484" s="491"/>
      <c r="P484" s="491"/>
      <c r="Q484" s="172"/>
      <c r="R484" s="172"/>
      <c r="S484" s="172"/>
      <c r="T484" s="172"/>
      <c r="U484" s="172"/>
      <c r="V484" s="172"/>
      <c r="W484" s="172"/>
      <c r="X484" s="172"/>
      <c r="Y484" s="172"/>
      <c r="Z484" s="172"/>
      <c r="AA484" s="172"/>
      <c r="AB484" s="172"/>
      <c r="AC484" s="172"/>
      <c r="AD484" s="172"/>
      <c r="AE484" s="172"/>
      <c r="AF484" s="172"/>
      <c r="AG484" s="172"/>
      <c r="AH484" s="172"/>
    </row>
    <row r="485" spans="1:34" s="203" customFormat="1">
      <c r="A485" s="172"/>
      <c r="B485" s="172"/>
      <c r="C485" s="172"/>
      <c r="D485" s="172"/>
      <c r="E485" s="172"/>
      <c r="F485" s="172"/>
      <c r="G485" s="172"/>
      <c r="H485" s="172"/>
      <c r="I485" s="172"/>
      <c r="J485" s="172"/>
      <c r="K485" s="166"/>
      <c r="L485" s="184"/>
      <c r="O485" s="491"/>
      <c r="P485" s="491"/>
      <c r="Q485" s="172"/>
      <c r="R485" s="172"/>
      <c r="S485" s="172"/>
      <c r="T485" s="172"/>
      <c r="U485" s="172"/>
      <c r="V485" s="172"/>
      <c r="W485" s="172"/>
      <c r="X485" s="172"/>
      <c r="Y485" s="172"/>
      <c r="Z485" s="172"/>
      <c r="AA485" s="172"/>
      <c r="AB485" s="172"/>
      <c r="AC485" s="172"/>
      <c r="AD485" s="172"/>
      <c r="AE485" s="172"/>
      <c r="AF485" s="172"/>
      <c r="AG485" s="172"/>
      <c r="AH485" s="172"/>
    </row>
    <row r="486" spans="1:34" s="203" customFormat="1">
      <c r="A486" s="172"/>
      <c r="B486" s="172"/>
      <c r="C486" s="172"/>
      <c r="D486" s="172"/>
      <c r="E486" s="172"/>
      <c r="F486" s="172"/>
      <c r="G486" s="172"/>
      <c r="H486" s="172"/>
      <c r="I486" s="172"/>
      <c r="J486" s="172"/>
      <c r="K486" s="166"/>
      <c r="L486" s="184"/>
      <c r="O486" s="491"/>
      <c r="P486" s="491"/>
      <c r="Q486" s="172"/>
      <c r="R486" s="172"/>
      <c r="S486" s="172"/>
      <c r="T486" s="172"/>
      <c r="U486" s="172"/>
      <c r="V486" s="172"/>
      <c r="W486" s="172"/>
      <c r="X486" s="172"/>
      <c r="Y486" s="172"/>
      <c r="Z486" s="172"/>
      <c r="AA486" s="172"/>
      <c r="AB486" s="172"/>
      <c r="AC486" s="172"/>
      <c r="AD486" s="172"/>
      <c r="AE486" s="172"/>
      <c r="AF486" s="172"/>
      <c r="AG486" s="172"/>
      <c r="AH486" s="172"/>
    </row>
    <row r="487" spans="1:34" s="203" customFormat="1">
      <c r="A487" s="172"/>
      <c r="B487" s="172"/>
      <c r="C487" s="172"/>
      <c r="D487" s="172"/>
      <c r="E487" s="172"/>
      <c r="F487" s="172"/>
      <c r="G487" s="172"/>
      <c r="H487" s="172"/>
      <c r="I487" s="172"/>
      <c r="J487" s="172"/>
      <c r="K487" s="166"/>
      <c r="L487" s="184"/>
      <c r="O487" s="491"/>
      <c r="P487" s="491"/>
      <c r="Q487" s="172"/>
      <c r="R487" s="172"/>
      <c r="S487" s="172"/>
      <c r="T487" s="172"/>
      <c r="U487" s="172"/>
      <c r="V487" s="172"/>
      <c r="W487" s="172"/>
      <c r="X487" s="172"/>
      <c r="Y487" s="172"/>
      <c r="Z487" s="172"/>
      <c r="AA487" s="172"/>
      <c r="AB487" s="172"/>
      <c r="AC487" s="172"/>
      <c r="AD487" s="172"/>
      <c r="AE487" s="172"/>
      <c r="AF487" s="172"/>
      <c r="AG487" s="172"/>
      <c r="AH487" s="172"/>
    </row>
    <row r="488" spans="1:34" s="203" customFormat="1">
      <c r="A488" s="172"/>
      <c r="B488" s="172"/>
      <c r="C488" s="172"/>
      <c r="D488" s="172"/>
      <c r="E488" s="172"/>
      <c r="F488" s="172"/>
      <c r="G488" s="172"/>
      <c r="H488" s="172"/>
      <c r="I488" s="172"/>
      <c r="J488" s="172"/>
      <c r="K488" s="166"/>
      <c r="L488" s="184"/>
      <c r="O488" s="491"/>
      <c r="P488" s="491"/>
      <c r="Q488" s="172"/>
      <c r="R488" s="172"/>
      <c r="S488" s="172"/>
      <c r="T488" s="172"/>
      <c r="U488" s="172"/>
      <c r="V488" s="172"/>
      <c r="W488" s="172"/>
      <c r="X488" s="172"/>
      <c r="Y488" s="172"/>
      <c r="Z488" s="172"/>
      <c r="AA488" s="172"/>
      <c r="AB488" s="172"/>
      <c r="AC488" s="172"/>
      <c r="AD488" s="172"/>
      <c r="AE488" s="172"/>
      <c r="AF488" s="172"/>
      <c r="AG488" s="172"/>
      <c r="AH488" s="172"/>
    </row>
    <row r="489" spans="1:34" s="203" customFormat="1">
      <c r="A489" s="172"/>
      <c r="B489" s="172"/>
      <c r="C489" s="172"/>
      <c r="D489" s="172"/>
      <c r="E489" s="172"/>
      <c r="F489" s="172"/>
      <c r="G489" s="172"/>
      <c r="H489" s="172"/>
      <c r="I489" s="172"/>
      <c r="J489" s="172"/>
      <c r="K489" s="166"/>
      <c r="L489" s="184"/>
      <c r="O489" s="491"/>
      <c r="P489" s="491"/>
      <c r="Q489" s="172"/>
      <c r="R489" s="172"/>
      <c r="S489" s="172"/>
      <c r="T489" s="172"/>
      <c r="U489" s="172"/>
      <c r="V489" s="172"/>
      <c r="W489" s="172"/>
      <c r="X489" s="172"/>
      <c r="Y489" s="172"/>
      <c r="Z489" s="172"/>
      <c r="AA489" s="172"/>
      <c r="AB489" s="172"/>
      <c r="AC489" s="172"/>
      <c r="AD489" s="172"/>
      <c r="AE489" s="172"/>
      <c r="AF489" s="172"/>
      <c r="AG489" s="172"/>
      <c r="AH489" s="172"/>
    </row>
    <row r="490" spans="1:34" s="203" customFormat="1">
      <c r="A490" s="172"/>
      <c r="B490" s="172"/>
      <c r="C490" s="172"/>
      <c r="D490" s="172"/>
      <c r="E490" s="172"/>
      <c r="F490" s="172"/>
      <c r="G490" s="172"/>
      <c r="H490" s="172"/>
      <c r="I490" s="172"/>
      <c r="J490" s="172"/>
      <c r="K490" s="166"/>
      <c r="L490" s="184"/>
      <c r="O490" s="491"/>
      <c r="P490" s="491"/>
      <c r="Q490" s="172"/>
      <c r="R490" s="172"/>
      <c r="S490" s="172"/>
      <c r="T490" s="172"/>
      <c r="U490" s="172"/>
      <c r="V490" s="172"/>
      <c r="W490" s="172"/>
      <c r="X490" s="172"/>
      <c r="Y490" s="172"/>
      <c r="Z490" s="172"/>
      <c r="AA490" s="172"/>
      <c r="AB490" s="172"/>
      <c r="AC490" s="172"/>
      <c r="AD490" s="172"/>
      <c r="AE490" s="172"/>
      <c r="AF490" s="172"/>
      <c r="AG490" s="172"/>
      <c r="AH490" s="172"/>
    </row>
    <row r="491" spans="1:34" s="203" customFormat="1" ht="24" customHeight="1">
      <c r="A491" s="172"/>
      <c r="B491" s="172"/>
      <c r="C491" s="172"/>
      <c r="D491" s="172"/>
      <c r="E491" s="172"/>
      <c r="F491" s="172"/>
      <c r="G491" s="172"/>
      <c r="H491" s="172"/>
      <c r="I491" s="172"/>
      <c r="J491" s="172"/>
      <c r="K491" s="166"/>
      <c r="L491" s="184"/>
      <c r="O491" s="491"/>
      <c r="P491" s="491"/>
      <c r="Q491" s="172"/>
      <c r="R491" s="172"/>
      <c r="S491" s="172"/>
      <c r="T491" s="172"/>
      <c r="U491" s="172"/>
      <c r="V491" s="172"/>
      <c r="W491" s="172"/>
      <c r="X491" s="172"/>
      <c r="Y491" s="172"/>
      <c r="Z491" s="172"/>
      <c r="AA491" s="172"/>
      <c r="AB491" s="172"/>
      <c r="AC491" s="172"/>
      <c r="AD491" s="172"/>
      <c r="AE491" s="172"/>
      <c r="AF491" s="172"/>
      <c r="AG491" s="172"/>
      <c r="AH491" s="172"/>
    </row>
    <row r="492" spans="1:34" s="203" customFormat="1">
      <c r="A492" s="172"/>
      <c r="B492" s="172"/>
      <c r="C492" s="172"/>
      <c r="D492" s="172"/>
      <c r="E492" s="172"/>
      <c r="F492" s="172"/>
      <c r="G492" s="172"/>
      <c r="H492" s="172"/>
      <c r="I492" s="172"/>
      <c r="J492" s="172"/>
      <c r="K492" s="166"/>
      <c r="L492" s="184"/>
      <c r="O492" s="491"/>
      <c r="P492" s="491"/>
      <c r="Q492" s="172"/>
      <c r="R492" s="172"/>
      <c r="S492" s="172"/>
      <c r="T492" s="172"/>
      <c r="U492" s="172"/>
      <c r="V492" s="172"/>
      <c r="W492" s="172"/>
      <c r="X492" s="172"/>
      <c r="Y492" s="172"/>
      <c r="Z492" s="172"/>
      <c r="AA492" s="172"/>
      <c r="AB492" s="172"/>
      <c r="AC492" s="172"/>
      <c r="AD492" s="172"/>
      <c r="AE492" s="172"/>
      <c r="AF492" s="172"/>
      <c r="AG492" s="172"/>
      <c r="AH492" s="172"/>
    </row>
    <row r="493" spans="1:34" s="203" customFormat="1">
      <c r="A493" s="172"/>
      <c r="B493" s="172"/>
      <c r="C493" s="172"/>
      <c r="D493" s="172"/>
      <c r="E493" s="172"/>
      <c r="F493" s="172"/>
      <c r="G493" s="172"/>
      <c r="H493" s="172"/>
      <c r="I493" s="172"/>
      <c r="J493" s="172"/>
      <c r="K493" s="166"/>
      <c r="L493" s="184"/>
      <c r="O493" s="491"/>
      <c r="P493" s="491"/>
      <c r="Q493" s="172"/>
      <c r="R493" s="172"/>
      <c r="S493" s="172"/>
      <c r="T493" s="172"/>
      <c r="U493" s="172"/>
      <c r="V493" s="172"/>
      <c r="W493" s="172"/>
      <c r="X493" s="172"/>
      <c r="Y493" s="172"/>
      <c r="Z493" s="172"/>
      <c r="AA493" s="172"/>
      <c r="AB493" s="172"/>
      <c r="AC493" s="172"/>
      <c r="AD493" s="172"/>
      <c r="AE493" s="172"/>
      <c r="AF493" s="172"/>
      <c r="AG493" s="172"/>
      <c r="AH493" s="172"/>
    </row>
    <row r="494" spans="1:34" s="203" customFormat="1">
      <c r="A494" s="172"/>
      <c r="B494" s="172"/>
      <c r="C494" s="172"/>
      <c r="D494" s="172"/>
      <c r="E494" s="172"/>
      <c r="F494" s="172"/>
      <c r="G494" s="172"/>
      <c r="H494" s="172"/>
      <c r="I494" s="172"/>
      <c r="J494" s="172"/>
      <c r="K494" s="166"/>
      <c r="L494" s="184"/>
      <c r="O494" s="491"/>
      <c r="P494" s="491"/>
      <c r="Q494" s="172"/>
      <c r="R494" s="172"/>
      <c r="S494" s="172"/>
      <c r="T494" s="172"/>
      <c r="U494" s="172"/>
      <c r="V494" s="172"/>
      <c r="W494" s="172"/>
      <c r="X494" s="172"/>
      <c r="Y494" s="172"/>
      <c r="Z494" s="172"/>
      <c r="AA494" s="172"/>
      <c r="AB494" s="172"/>
      <c r="AC494" s="172"/>
      <c r="AD494" s="172"/>
      <c r="AE494" s="172"/>
      <c r="AF494" s="172"/>
      <c r="AG494" s="172"/>
      <c r="AH494" s="172"/>
    </row>
    <row r="495" spans="1:34" s="203" customFormat="1">
      <c r="A495" s="172"/>
      <c r="B495" s="172"/>
      <c r="C495" s="172"/>
      <c r="D495" s="172"/>
      <c r="E495" s="172"/>
      <c r="F495" s="172"/>
      <c r="G495" s="172"/>
      <c r="H495" s="172"/>
      <c r="I495" s="172"/>
      <c r="J495" s="172"/>
      <c r="K495" s="166"/>
      <c r="L495" s="184"/>
      <c r="O495" s="491"/>
      <c r="P495" s="491"/>
      <c r="Q495" s="172"/>
      <c r="R495" s="172"/>
      <c r="S495" s="172"/>
      <c r="T495" s="172"/>
      <c r="U495" s="172"/>
      <c r="V495" s="172"/>
      <c r="W495" s="172"/>
      <c r="X495" s="172"/>
      <c r="Y495" s="172"/>
      <c r="Z495" s="172"/>
      <c r="AA495" s="172"/>
      <c r="AB495" s="172"/>
      <c r="AC495" s="172"/>
      <c r="AD495" s="172"/>
      <c r="AE495" s="172"/>
      <c r="AF495" s="172"/>
      <c r="AG495" s="172"/>
      <c r="AH495" s="172"/>
    </row>
    <row r="496" spans="1:34" s="203" customFormat="1">
      <c r="A496" s="172"/>
      <c r="B496" s="172"/>
      <c r="C496" s="172"/>
      <c r="D496" s="172"/>
      <c r="E496" s="172"/>
      <c r="F496" s="172"/>
      <c r="G496" s="172"/>
      <c r="H496" s="172"/>
      <c r="I496" s="172"/>
      <c r="J496" s="172"/>
      <c r="K496" s="166"/>
      <c r="L496" s="184"/>
      <c r="O496" s="491"/>
      <c r="P496" s="491"/>
      <c r="Q496" s="172"/>
      <c r="R496" s="172"/>
      <c r="S496" s="172"/>
      <c r="T496" s="172"/>
      <c r="U496" s="172"/>
      <c r="V496" s="172"/>
      <c r="W496" s="172"/>
      <c r="X496" s="172"/>
      <c r="Y496" s="172"/>
      <c r="Z496" s="172"/>
      <c r="AA496" s="172"/>
      <c r="AB496" s="172"/>
      <c r="AC496" s="172"/>
      <c r="AD496" s="172"/>
      <c r="AE496" s="172"/>
      <c r="AF496" s="172"/>
      <c r="AG496" s="172"/>
      <c r="AH496" s="172"/>
    </row>
    <row r="497" spans="1:34" s="203" customFormat="1">
      <c r="A497" s="172"/>
      <c r="B497" s="172"/>
      <c r="C497" s="172"/>
      <c r="D497" s="172"/>
      <c r="E497" s="172"/>
      <c r="F497" s="172"/>
      <c r="G497" s="172"/>
      <c r="H497" s="172"/>
      <c r="I497" s="172"/>
      <c r="J497" s="172"/>
      <c r="K497" s="166"/>
      <c r="L497" s="184"/>
      <c r="O497" s="491"/>
      <c r="P497" s="491"/>
      <c r="Q497" s="172"/>
      <c r="R497" s="172"/>
      <c r="S497" s="172"/>
      <c r="T497" s="172"/>
      <c r="U497" s="172"/>
      <c r="V497" s="172"/>
      <c r="W497" s="172"/>
      <c r="X497" s="172"/>
      <c r="Y497" s="172"/>
      <c r="Z497" s="172"/>
      <c r="AA497" s="172"/>
      <c r="AB497" s="172"/>
      <c r="AC497" s="172"/>
      <c r="AD497" s="172"/>
      <c r="AE497" s="172"/>
      <c r="AF497" s="172"/>
      <c r="AG497" s="172"/>
      <c r="AH497" s="172"/>
    </row>
    <row r="498" spans="1:34" s="203" customFormat="1">
      <c r="A498" s="172"/>
      <c r="B498" s="172"/>
      <c r="C498" s="172"/>
      <c r="D498" s="172"/>
      <c r="E498" s="172"/>
      <c r="F498" s="172"/>
      <c r="G498" s="172"/>
      <c r="H498" s="172"/>
      <c r="I498" s="172"/>
      <c r="J498" s="172"/>
      <c r="K498" s="166"/>
      <c r="L498" s="184"/>
      <c r="O498" s="491"/>
      <c r="P498" s="491"/>
      <c r="Q498" s="172"/>
      <c r="R498" s="172"/>
      <c r="S498" s="172"/>
      <c r="T498" s="172"/>
      <c r="U498" s="172"/>
      <c r="V498" s="172"/>
      <c r="W498" s="172"/>
      <c r="X498" s="172"/>
      <c r="Y498" s="172"/>
      <c r="Z498" s="172"/>
      <c r="AA498" s="172"/>
      <c r="AB498" s="172"/>
      <c r="AC498" s="172"/>
      <c r="AD498" s="172"/>
      <c r="AE498" s="172"/>
      <c r="AF498" s="172"/>
      <c r="AG498" s="172"/>
      <c r="AH498" s="172"/>
    </row>
    <row r="499" spans="1:34" s="203" customFormat="1">
      <c r="A499" s="172"/>
      <c r="B499" s="172"/>
      <c r="C499" s="172"/>
      <c r="D499" s="172"/>
      <c r="E499" s="172"/>
      <c r="F499" s="172"/>
      <c r="G499" s="172"/>
      <c r="H499" s="172"/>
      <c r="I499" s="172"/>
      <c r="J499" s="172"/>
      <c r="K499" s="166"/>
      <c r="L499" s="184"/>
      <c r="O499" s="491"/>
      <c r="P499" s="491"/>
      <c r="Q499" s="172"/>
      <c r="R499" s="172"/>
      <c r="S499" s="172"/>
      <c r="T499" s="172"/>
      <c r="U499" s="172"/>
      <c r="V499" s="172"/>
      <c r="W499" s="172"/>
      <c r="X499" s="172"/>
      <c r="Y499" s="172"/>
      <c r="Z499" s="172"/>
      <c r="AA499" s="172"/>
      <c r="AB499" s="172"/>
      <c r="AC499" s="172"/>
      <c r="AD499" s="172"/>
      <c r="AE499" s="172"/>
      <c r="AF499" s="172"/>
      <c r="AG499" s="172"/>
      <c r="AH499" s="172"/>
    </row>
    <row r="500" spans="1:34" s="203" customFormat="1">
      <c r="A500" s="172"/>
      <c r="B500" s="172"/>
      <c r="C500" s="172"/>
      <c r="D500" s="172"/>
      <c r="E500" s="172"/>
      <c r="F500" s="172"/>
      <c r="G500" s="172"/>
      <c r="H500" s="172"/>
      <c r="I500" s="172"/>
      <c r="J500" s="172"/>
      <c r="K500" s="166"/>
      <c r="L500" s="184"/>
      <c r="O500" s="491"/>
      <c r="P500" s="491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</row>
    <row r="501" spans="1:34" s="203" customFormat="1">
      <c r="A501" s="172"/>
      <c r="B501" s="172"/>
      <c r="C501" s="172"/>
      <c r="D501" s="172"/>
      <c r="E501" s="172"/>
      <c r="F501" s="172"/>
      <c r="G501" s="172"/>
      <c r="H501" s="172"/>
      <c r="I501" s="172"/>
      <c r="J501" s="172"/>
      <c r="K501" s="166"/>
      <c r="L501" s="184"/>
      <c r="O501" s="491"/>
      <c r="P501" s="491"/>
      <c r="Q501" s="172"/>
      <c r="R501" s="172"/>
      <c r="S501" s="172"/>
      <c r="T501" s="172"/>
      <c r="U501" s="172"/>
      <c r="V501" s="172"/>
      <c r="W501" s="172"/>
      <c r="X501" s="172"/>
      <c r="Y501" s="172"/>
      <c r="Z501" s="172"/>
      <c r="AA501" s="172"/>
      <c r="AB501" s="172"/>
      <c r="AC501" s="172"/>
      <c r="AD501" s="172"/>
      <c r="AE501" s="172"/>
      <c r="AF501" s="172"/>
      <c r="AG501" s="172"/>
      <c r="AH501" s="172"/>
    </row>
    <row r="502" spans="1:34" s="203" customFormat="1">
      <c r="A502" s="172"/>
      <c r="B502" s="172"/>
      <c r="C502" s="172"/>
      <c r="D502" s="172"/>
      <c r="E502" s="172"/>
      <c r="F502" s="172"/>
      <c r="G502" s="172"/>
      <c r="H502" s="172"/>
      <c r="I502" s="172"/>
      <c r="J502" s="172"/>
      <c r="K502" s="166"/>
      <c r="L502" s="184"/>
      <c r="O502" s="491"/>
      <c r="P502" s="491"/>
      <c r="Q502" s="172"/>
      <c r="R502" s="172"/>
      <c r="S502" s="172"/>
      <c r="T502" s="172"/>
      <c r="U502" s="172"/>
      <c r="V502" s="172"/>
      <c r="W502" s="172"/>
      <c r="X502" s="172"/>
      <c r="Y502" s="172"/>
      <c r="Z502" s="172"/>
      <c r="AA502" s="172"/>
      <c r="AB502" s="172"/>
      <c r="AC502" s="172"/>
      <c r="AD502" s="172"/>
      <c r="AE502" s="172"/>
      <c r="AF502" s="172"/>
      <c r="AG502" s="172"/>
      <c r="AH502" s="172"/>
    </row>
    <row r="503" spans="1:34" s="203" customFormat="1">
      <c r="A503" s="172"/>
      <c r="B503" s="172"/>
      <c r="C503" s="172"/>
      <c r="D503" s="172"/>
      <c r="E503" s="172"/>
      <c r="F503" s="172"/>
      <c r="G503" s="172"/>
      <c r="H503" s="172"/>
      <c r="I503" s="172"/>
      <c r="J503" s="172"/>
      <c r="K503" s="166"/>
      <c r="L503" s="184"/>
      <c r="O503" s="491"/>
      <c r="P503" s="491"/>
      <c r="Q503" s="172"/>
      <c r="R503" s="172"/>
      <c r="S503" s="172"/>
      <c r="T503" s="172"/>
      <c r="U503" s="172"/>
      <c r="V503" s="172"/>
      <c r="W503" s="172"/>
      <c r="X503" s="172"/>
      <c r="Y503" s="172"/>
      <c r="Z503" s="172"/>
      <c r="AA503" s="172"/>
      <c r="AB503" s="172"/>
      <c r="AC503" s="172"/>
      <c r="AD503" s="172"/>
      <c r="AE503" s="172"/>
      <c r="AF503" s="172"/>
      <c r="AG503" s="172"/>
      <c r="AH503" s="172"/>
    </row>
    <row r="504" spans="1:34" s="203" customFormat="1">
      <c r="A504" s="172"/>
      <c r="B504" s="172"/>
      <c r="C504" s="172"/>
      <c r="D504" s="172"/>
      <c r="E504" s="172"/>
      <c r="F504" s="172"/>
      <c r="G504" s="172"/>
      <c r="H504" s="172"/>
      <c r="I504" s="172"/>
      <c r="J504" s="172"/>
      <c r="K504" s="166"/>
      <c r="L504" s="184"/>
      <c r="O504" s="491"/>
      <c r="P504" s="491"/>
      <c r="Q504" s="172"/>
      <c r="R504" s="172"/>
      <c r="S504" s="172"/>
      <c r="T504" s="172"/>
      <c r="U504" s="172"/>
      <c r="V504" s="172"/>
      <c r="W504" s="172"/>
      <c r="X504" s="172"/>
      <c r="Y504" s="172"/>
      <c r="Z504" s="172"/>
      <c r="AA504" s="172"/>
      <c r="AB504" s="172"/>
      <c r="AC504" s="172"/>
      <c r="AD504" s="172"/>
      <c r="AE504" s="172"/>
      <c r="AF504" s="172"/>
      <c r="AG504" s="172"/>
      <c r="AH504" s="172"/>
    </row>
    <row r="505" spans="1:34" s="203" customFormat="1">
      <c r="A505" s="172"/>
      <c r="B505" s="172"/>
      <c r="C505" s="172"/>
      <c r="D505" s="172"/>
      <c r="E505" s="172"/>
      <c r="F505" s="172"/>
      <c r="G505" s="172"/>
      <c r="H505" s="172"/>
      <c r="I505" s="172"/>
      <c r="J505" s="172"/>
      <c r="K505" s="166"/>
      <c r="L505" s="184"/>
      <c r="O505" s="491"/>
      <c r="P505" s="491"/>
      <c r="Q505" s="172"/>
      <c r="R505" s="172"/>
      <c r="S505" s="172"/>
      <c r="T505" s="172"/>
      <c r="U505" s="172"/>
      <c r="V505" s="172"/>
      <c r="W505" s="172"/>
      <c r="X505" s="172"/>
      <c r="Y505" s="172"/>
      <c r="Z505" s="172"/>
      <c r="AA505" s="172"/>
      <c r="AB505" s="172"/>
      <c r="AC505" s="172"/>
      <c r="AD505" s="172"/>
      <c r="AE505" s="172"/>
      <c r="AF505" s="172"/>
      <c r="AG505" s="172"/>
      <c r="AH505" s="172"/>
    </row>
    <row r="506" spans="1:34" s="203" customFormat="1" ht="24" customHeight="1">
      <c r="A506" s="172"/>
      <c r="B506" s="172"/>
      <c r="C506" s="172"/>
      <c r="D506" s="172"/>
      <c r="E506" s="172"/>
      <c r="F506" s="172"/>
      <c r="G506" s="172"/>
      <c r="H506" s="172"/>
      <c r="I506" s="172"/>
      <c r="J506" s="172"/>
      <c r="K506" s="166"/>
      <c r="L506" s="184"/>
      <c r="O506" s="491"/>
      <c r="P506" s="491"/>
      <c r="Q506" s="172"/>
      <c r="R506" s="172"/>
      <c r="S506" s="172"/>
      <c r="T506" s="172"/>
      <c r="U506" s="172"/>
      <c r="V506" s="172"/>
      <c r="W506" s="172"/>
      <c r="X506" s="172"/>
      <c r="Y506" s="172"/>
      <c r="Z506" s="172"/>
      <c r="AA506" s="172"/>
      <c r="AB506" s="172"/>
      <c r="AC506" s="172"/>
      <c r="AD506" s="172"/>
      <c r="AE506" s="172"/>
      <c r="AF506" s="172"/>
      <c r="AG506" s="172"/>
      <c r="AH506" s="172"/>
    </row>
    <row r="507" spans="1:34" s="203" customFormat="1">
      <c r="A507" s="172"/>
      <c r="B507" s="172"/>
      <c r="C507" s="172"/>
      <c r="D507" s="172"/>
      <c r="E507" s="172"/>
      <c r="F507" s="172"/>
      <c r="G507" s="172"/>
      <c r="H507" s="172"/>
      <c r="I507" s="172"/>
      <c r="J507" s="172"/>
      <c r="K507" s="166"/>
      <c r="L507" s="184"/>
      <c r="O507" s="491"/>
      <c r="P507" s="491"/>
      <c r="Q507" s="172"/>
      <c r="R507" s="172"/>
      <c r="S507" s="172"/>
      <c r="T507" s="172"/>
      <c r="U507" s="172"/>
      <c r="V507" s="172"/>
      <c r="W507" s="172"/>
      <c r="X507" s="172"/>
      <c r="Y507" s="172"/>
      <c r="Z507" s="172"/>
      <c r="AA507" s="172"/>
      <c r="AB507" s="172"/>
      <c r="AC507" s="172"/>
      <c r="AD507" s="172"/>
      <c r="AE507" s="172"/>
      <c r="AF507" s="172"/>
      <c r="AG507" s="172"/>
      <c r="AH507" s="172"/>
    </row>
    <row r="508" spans="1:34" s="203" customFormat="1">
      <c r="A508" s="172"/>
      <c r="B508" s="172"/>
      <c r="C508" s="172"/>
      <c r="D508" s="172"/>
      <c r="E508" s="172"/>
      <c r="F508" s="172"/>
      <c r="G508" s="172"/>
      <c r="H508" s="172"/>
      <c r="I508" s="172"/>
      <c r="J508" s="172"/>
      <c r="K508" s="166"/>
      <c r="L508" s="184"/>
      <c r="O508" s="491"/>
      <c r="P508" s="491"/>
      <c r="Q508" s="172"/>
      <c r="R508" s="172"/>
      <c r="S508" s="172"/>
      <c r="T508" s="172"/>
      <c r="U508" s="172"/>
      <c r="V508" s="172"/>
      <c r="W508" s="172"/>
      <c r="X508" s="172"/>
      <c r="Y508" s="172"/>
      <c r="Z508" s="172"/>
      <c r="AA508" s="172"/>
      <c r="AB508" s="172"/>
      <c r="AC508" s="172"/>
      <c r="AD508" s="172"/>
      <c r="AE508" s="172"/>
      <c r="AF508" s="172"/>
      <c r="AG508" s="172"/>
      <c r="AH508" s="172"/>
    </row>
    <row r="509" spans="1:34" s="203" customFormat="1">
      <c r="A509" s="172"/>
      <c r="B509" s="172"/>
      <c r="C509" s="172"/>
      <c r="D509" s="172"/>
      <c r="E509" s="172"/>
      <c r="F509" s="172"/>
      <c r="G509" s="172"/>
      <c r="H509" s="172"/>
      <c r="I509" s="172"/>
      <c r="J509" s="172"/>
      <c r="K509" s="166"/>
      <c r="L509" s="184"/>
      <c r="O509" s="491"/>
      <c r="P509" s="491"/>
      <c r="Q509" s="172"/>
      <c r="R509" s="172"/>
      <c r="S509" s="172"/>
      <c r="T509" s="172"/>
      <c r="U509" s="172"/>
      <c r="V509" s="172"/>
      <c r="W509" s="172"/>
      <c r="X509" s="172"/>
      <c r="Y509" s="172"/>
      <c r="Z509" s="172"/>
      <c r="AA509" s="172"/>
      <c r="AB509" s="172"/>
      <c r="AC509" s="172"/>
      <c r="AD509" s="172"/>
      <c r="AE509" s="172"/>
      <c r="AF509" s="172"/>
      <c r="AG509" s="172"/>
      <c r="AH509" s="172"/>
    </row>
    <row r="510" spans="1:34" s="203" customFormat="1">
      <c r="A510" s="172"/>
      <c r="B510" s="172"/>
      <c r="C510" s="172"/>
      <c r="D510" s="172"/>
      <c r="E510" s="172"/>
      <c r="F510" s="172"/>
      <c r="G510" s="172"/>
      <c r="H510" s="172"/>
      <c r="I510" s="172"/>
      <c r="J510" s="172"/>
      <c r="K510" s="166"/>
      <c r="L510" s="184"/>
      <c r="O510" s="491"/>
      <c r="P510" s="491"/>
      <c r="Q510" s="172"/>
      <c r="R510" s="172"/>
      <c r="S510" s="172"/>
      <c r="T510" s="172"/>
      <c r="U510" s="172"/>
      <c r="V510" s="172"/>
      <c r="W510" s="172"/>
      <c r="X510" s="172"/>
      <c r="Y510" s="172"/>
      <c r="Z510" s="172"/>
      <c r="AA510" s="172"/>
      <c r="AB510" s="172"/>
      <c r="AC510" s="172"/>
      <c r="AD510" s="172"/>
      <c r="AE510" s="172"/>
      <c r="AF510" s="172"/>
      <c r="AG510" s="172"/>
      <c r="AH510" s="172"/>
    </row>
    <row r="511" spans="1:34" s="203" customFormat="1">
      <c r="A511" s="172"/>
      <c r="B511" s="172"/>
      <c r="C511" s="172"/>
      <c r="D511" s="172"/>
      <c r="E511" s="172"/>
      <c r="F511" s="172"/>
      <c r="G511" s="172"/>
      <c r="H511" s="172"/>
      <c r="I511" s="172"/>
      <c r="J511" s="172"/>
      <c r="K511" s="166"/>
      <c r="L511" s="184"/>
      <c r="O511" s="491"/>
      <c r="P511" s="491"/>
      <c r="Q511" s="172"/>
      <c r="R511" s="172"/>
      <c r="S511" s="172"/>
      <c r="T511" s="172"/>
      <c r="U511" s="172"/>
      <c r="V511" s="172"/>
      <c r="W511" s="172"/>
      <c r="X511" s="172"/>
      <c r="Y511" s="172"/>
      <c r="Z511" s="172"/>
      <c r="AA511" s="172"/>
      <c r="AB511" s="172"/>
      <c r="AC511" s="172"/>
      <c r="AD511" s="172"/>
      <c r="AE511" s="172"/>
      <c r="AF511" s="172"/>
      <c r="AG511" s="172"/>
      <c r="AH511" s="172"/>
    </row>
    <row r="512" spans="1:34" s="203" customFormat="1">
      <c r="A512" s="172"/>
      <c r="B512" s="172"/>
      <c r="C512" s="172"/>
      <c r="D512" s="172"/>
      <c r="E512" s="172"/>
      <c r="F512" s="172"/>
      <c r="G512" s="172"/>
      <c r="H512" s="172"/>
      <c r="I512" s="172"/>
      <c r="J512" s="172"/>
      <c r="K512" s="166"/>
      <c r="L512" s="184"/>
      <c r="O512" s="491"/>
      <c r="P512" s="491"/>
      <c r="Q512" s="172"/>
      <c r="R512" s="172"/>
      <c r="S512" s="172"/>
      <c r="T512" s="172"/>
      <c r="U512" s="172"/>
      <c r="V512" s="172"/>
      <c r="W512" s="172"/>
      <c r="X512" s="172"/>
      <c r="Y512" s="172"/>
      <c r="Z512" s="172"/>
      <c r="AA512" s="172"/>
      <c r="AB512" s="172"/>
      <c r="AC512" s="172"/>
      <c r="AD512" s="172"/>
      <c r="AE512" s="172"/>
      <c r="AF512" s="172"/>
      <c r="AG512" s="172"/>
      <c r="AH512" s="172"/>
    </row>
    <row r="513" spans="1:34" s="203" customFormat="1">
      <c r="A513" s="172"/>
      <c r="B513" s="172"/>
      <c r="C513" s="172"/>
      <c r="D513" s="172"/>
      <c r="E513" s="172"/>
      <c r="F513" s="172"/>
      <c r="G513" s="172"/>
      <c r="H513" s="172"/>
      <c r="I513" s="172"/>
      <c r="J513" s="172"/>
      <c r="K513" s="166"/>
      <c r="L513" s="184"/>
      <c r="O513" s="491"/>
      <c r="P513" s="491"/>
      <c r="Q513" s="172"/>
      <c r="R513" s="172"/>
      <c r="S513" s="172"/>
      <c r="T513" s="172"/>
      <c r="U513" s="172"/>
      <c r="V513" s="172"/>
      <c r="W513" s="172"/>
      <c r="X513" s="172"/>
      <c r="Y513" s="172"/>
      <c r="Z513" s="172"/>
      <c r="AA513" s="172"/>
      <c r="AB513" s="172"/>
      <c r="AC513" s="172"/>
      <c r="AD513" s="172"/>
      <c r="AE513" s="172"/>
      <c r="AF513" s="172"/>
      <c r="AG513" s="172"/>
      <c r="AH513" s="172"/>
    </row>
    <row r="514" spans="1:34" s="203" customFormat="1">
      <c r="A514" s="172"/>
      <c r="B514" s="172"/>
      <c r="C514" s="172"/>
      <c r="D514" s="172"/>
      <c r="E514" s="172"/>
      <c r="F514" s="172"/>
      <c r="G514" s="172"/>
      <c r="H514" s="172"/>
      <c r="I514" s="172"/>
      <c r="J514" s="172"/>
      <c r="K514" s="166"/>
      <c r="L514" s="184"/>
      <c r="O514" s="491"/>
      <c r="P514" s="491"/>
      <c r="Q514" s="172"/>
      <c r="R514" s="172"/>
      <c r="S514" s="172"/>
      <c r="T514" s="172"/>
      <c r="U514" s="172"/>
      <c r="V514" s="172"/>
      <c r="W514" s="172"/>
      <c r="X514" s="172"/>
      <c r="Y514" s="172"/>
      <c r="Z514" s="172"/>
      <c r="AA514" s="172"/>
      <c r="AB514" s="172"/>
      <c r="AC514" s="172"/>
      <c r="AD514" s="172"/>
      <c r="AE514" s="172"/>
      <c r="AF514" s="172"/>
      <c r="AG514" s="172"/>
      <c r="AH514" s="172"/>
    </row>
    <row r="515" spans="1:34" s="203" customFormat="1">
      <c r="A515" s="172"/>
      <c r="B515" s="172"/>
      <c r="C515" s="172"/>
      <c r="D515" s="172"/>
      <c r="E515" s="172"/>
      <c r="F515" s="172"/>
      <c r="G515" s="172"/>
      <c r="H515" s="172"/>
      <c r="I515" s="172"/>
      <c r="J515" s="172"/>
      <c r="K515" s="166"/>
      <c r="L515" s="184"/>
      <c r="O515" s="491"/>
      <c r="P515" s="491"/>
      <c r="Q515" s="172"/>
      <c r="R515" s="172"/>
      <c r="S515" s="172"/>
      <c r="T515" s="172"/>
      <c r="U515" s="172"/>
      <c r="V515" s="172"/>
      <c r="W515" s="172"/>
      <c r="X515" s="172"/>
      <c r="Y515" s="172"/>
      <c r="Z515" s="172"/>
      <c r="AA515" s="172"/>
      <c r="AB515" s="172"/>
      <c r="AC515" s="172"/>
      <c r="AD515" s="172"/>
      <c r="AE515" s="172"/>
      <c r="AF515" s="172"/>
      <c r="AG515" s="172"/>
      <c r="AH515" s="172"/>
    </row>
    <row r="516" spans="1:34" s="203" customFormat="1">
      <c r="A516" s="172"/>
      <c r="B516" s="172"/>
      <c r="C516" s="172"/>
      <c r="D516" s="172"/>
      <c r="E516" s="172"/>
      <c r="F516" s="172"/>
      <c r="G516" s="172"/>
      <c r="H516" s="172"/>
      <c r="I516" s="172"/>
      <c r="J516" s="172"/>
      <c r="K516" s="166"/>
      <c r="L516" s="184"/>
      <c r="O516" s="491"/>
      <c r="P516" s="491"/>
      <c r="Q516" s="172"/>
      <c r="R516" s="172"/>
      <c r="S516" s="172"/>
      <c r="T516" s="172"/>
      <c r="U516" s="172"/>
      <c r="V516" s="172"/>
      <c r="W516" s="172"/>
      <c r="X516" s="172"/>
      <c r="Y516" s="172"/>
      <c r="Z516" s="172"/>
      <c r="AA516" s="172"/>
      <c r="AB516" s="172"/>
      <c r="AC516" s="172"/>
      <c r="AD516" s="172"/>
      <c r="AE516" s="172"/>
      <c r="AF516" s="172"/>
      <c r="AG516" s="172"/>
      <c r="AH516" s="172"/>
    </row>
    <row r="517" spans="1:34" s="203" customFormat="1">
      <c r="A517" s="172"/>
      <c r="B517" s="172"/>
      <c r="C517" s="172"/>
      <c r="D517" s="172"/>
      <c r="E517" s="172"/>
      <c r="F517" s="172"/>
      <c r="G517" s="172"/>
      <c r="H517" s="172"/>
      <c r="I517" s="172"/>
      <c r="J517" s="172"/>
      <c r="K517" s="166"/>
      <c r="L517" s="184"/>
      <c r="O517" s="491"/>
      <c r="P517" s="491"/>
      <c r="Q517" s="172"/>
      <c r="R517" s="172"/>
      <c r="S517" s="172"/>
      <c r="T517" s="172"/>
      <c r="U517" s="172"/>
      <c r="V517" s="172"/>
      <c r="W517" s="172"/>
      <c r="X517" s="172"/>
      <c r="Y517" s="172"/>
      <c r="Z517" s="172"/>
      <c r="AA517" s="172"/>
      <c r="AB517" s="172"/>
      <c r="AC517" s="172"/>
      <c r="AD517" s="172"/>
      <c r="AE517" s="172"/>
      <c r="AF517" s="172"/>
      <c r="AG517" s="172"/>
      <c r="AH517" s="172"/>
    </row>
    <row r="518" spans="1:34" s="203" customFormat="1">
      <c r="A518" s="172"/>
      <c r="B518" s="172"/>
      <c r="C518" s="172"/>
      <c r="D518" s="172"/>
      <c r="E518" s="172"/>
      <c r="F518" s="172"/>
      <c r="G518" s="172"/>
      <c r="H518" s="172"/>
      <c r="I518" s="172"/>
      <c r="J518" s="172"/>
      <c r="K518" s="166"/>
      <c r="L518" s="184"/>
      <c r="O518" s="491"/>
      <c r="P518" s="491"/>
      <c r="Q518" s="172"/>
      <c r="R518" s="172"/>
      <c r="S518" s="172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172"/>
      <c r="AG518" s="172"/>
      <c r="AH518" s="172"/>
    </row>
    <row r="519" spans="1:34" s="203" customFormat="1">
      <c r="A519" s="172"/>
      <c r="B519" s="172"/>
      <c r="C519" s="172"/>
      <c r="D519" s="172"/>
      <c r="E519" s="172"/>
      <c r="F519" s="172"/>
      <c r="G519" s="172"/>
      <c r="H519" s="172"/>
      <c r="I519" s="172"/>
      <c r="J519" s="172"/>
      <c r="K519" s="166"/>
      <c r="L519" s="184"/>
      <c r="O519" s="491"/>
      <c r="P519" s="491"/>
      <c r="Q519" s="172"/>
      <c r="R519" s="172"/>
      <c r="S519" s="172"/>
      <c r="T519" s="172"/>
      <c r="U519" s="172"/>
      <c r="V519" s="172"/>
      <c r="W519" s="172"/>
      <c r="X519" s="172"/>
      <c r="Y519" s="172"/>
      <c r="Z519" s="172"/>
      <c r="AA519" s="172"/>
      <c r="AB519" s="172"/>
      <c r="AC519" s="172"/>
      <c r="AD519" s="172"/>
      <c r="AE519" s="172"/>
      <c r="AF519" s="172"/>
      <c r="AG519" s="172"/>
      <c r="AH519" s="172"/>
    </row>
    <row r="520" spans="1:34" s="203" customFormat="1">
      <c r="A520" s="172"/>
      <c r="B520" s="172"/>
      <c r="C520" s="172"/>
      <c r="D520" s="172"/>
      <c r="E520" s="172"/>
      <c r="F520" s="172"/>
      <c r="G520" s="172"/>
      <c r="H520" s="172"/>
      <c r="I520" s="172"/>
      <c r="J520" s="172"/>
      <c r="K520" s="166"/>
      <c r="L520" s="184"/>
      <c r="O520" s="491"/>
      <c r="P520" s="491"/>
      <c r="Q520" s="172"/>
      <c r="R520" s="172"/>
      <c r="S520" s="172"/>
      <c r="T520" s="172"/>
      <c r="U520" s="172"/>
      <c r="V520" s="172"/>
      <c r="W520" s="172"/>
      <c r="X520" s="172"/>
      <c r="Y520" s="172"/>
      <c r="Z520" s="172"/>
      <c r="AA520" s="172"/>
      <c r="AB520" s="172"/>
      <c r="AC520" s="172"/>
      <c r="AD520" s="172"/>
      <c r="AE520" s="172"/>
      <c r="AF520" s="172"/>
      <c r="AG520" s="172"/>
      <c r="AH520" s="172"/>
    </row>
    <row r="521" spans="1:34" s="203" customFormat="1">
      <c r="A521" s="172"/>
      <c r="B521" s="172"/>
      <c r="C521" s="172"/>
      <c r="D521" s="172"/>
      <c r="E521" s="172"/>
      <c r="F521" s="172"/>
      <c r="G521" s="172"/>
      <c r="H521" s="172"/>
      <c r="I521" s="172"/>
      <c r="J521" s="172"/>
      <c r="K521" s="166"/>
      <c r="L521" s="184"/>
      <c r="O521" s="491"/>
      <c r="P521" s="491"/>
      <c r="Q521" s="172"/>
      <c r="R521" s="172"/>
      <c r="S521" s="172"/>
      <c r="T521" s="172"/>
      <c r="U521" s="172"/>
      <c r="V521" s="172"/>
      <c r="W521" s="172"/>
      <c r="X521" s="172"/>
      <c r="Y521" s="172"/>
      <c r="Z521" s="172"/>
      <c r="AA521" s="172"/>
      <c r="AB521" s="172"/>
      <c r="AC521" s="172"/>
      <c r="AD521" s="172"/>
      <c r="AE521" s="172"/>
      <c r="AF521" s="172"/>
      <c r="AG521" s="172"/>
      <c r="AH521" s="172"/>
    </row>
    <row r="522" spans="1:34" s="203" customFormat="1">
      <c r="A522" s="172"/>
      <c r="B522" s="172"/>
      <c r="C522" s="172"/>
      <c r="D522" s="172"/>
      <c r="E522" s="172"/>
      <c r="F522" s="172"/>
      <c r="G522" s="172"/>
      <c r="H522" s="172"/>
      <c r="I522" s="172"/>
      <c r="J522" s="172"/>
      <c r="K522" s="166"/>
      <c r="L522" s="184"/>
      <c r="O522" s="491"/>
      <c r="P522" s="491"/>
      <c r="Q522" s="172"/>
      <c r="R522" s="172"/>
      <c r="S522" s="172"/>
      <c r="T522" s="172"/>
      <c r="U522" s="172"/>
      <c r="V522" s="172"/>
      <c r="W522" s="172"/>
      <c r="X522" s="172"/>
      <c r="Y522" s="172"/>
      <c r="Z522" s="172"/>
      <c r="AA522" s="172"/>
      <c r="AB522" s="172"/>
      <c r="AC522" s="172"/>
      <c r="AD522" s="172"/>
      <c r="AE522" s="172"/>
      <c r="AF522" s="172"/>
      <c r="AG522" s="172"/>
      <c r="AH522" s="172"/>
    </row>
    <row r="523" spans="1:34" s="203" customFormat="1">
      <c r="A523" s="172"/>
      <c r="B523" s="172"/>
      <c r="C523" s="172"/>
      <c r="D523" s="172"/>
      <c r="E523" s="172"/>
      <c r="F523" s="172"/>
      <c r="G523" s="172"/>
      <c r="H523" s="172"/>
      <c r="I523" s="172"/>
      <c r="J523" s="172"/>
      <c r="K523" s="166"/>
      <c r="L523" s="184"/>
      <c r="O523" s="491"/>
      <c r="P523" s="491"/>
      <c r="Q523" s="172"/>
      <c r="R523" s="172"/>
      <c r="S523" s="172"/>
      <c r="T523" s="172"/>
      <c r="U523" s="172"/>
      <c r="V523" s="172"/>
      <c r="W523" s="172"/>
      <c r="X523" s="172"/>
      <c r="Y523" s="172"/>
      <c r="Z523" s="172"/>
      <c r="AA523" s="172"/>
      <c r="AB523" s="172"/>
      <c r="AC523" s="172"/>
      <c r="AD523" s="172"/>
      <c r="AE523" s="172"/>
      <c r="AF523" s="172"/>
      <c r="AG523" s="172"/>
      <c r="AH523" s="172"/>
    </row>
    <row r="524" spans="1:34" s="203" customFormat="1">
      <c r="A524" s="172"/>
      <c r="B524" s="172"/>
      <c r="C524" s="172"/>
      <c r="D524" s="172"/>
      <c r="E524" s="172"/>
      <c r="F524" s="172"/>
      <c r="G524" s="172"/>
      <c r="H524" s="172"/>
      <c r="I524" s="172"/>
      <c r="J524" s="172"/>
      <c r="K524" s="166"/>
      <c r="L524" s="184"/>
      <c r="O524" s="491"/>
      <c r="P524" s="491"/>
      <c r="Q524" s="172"/>
      <c r="R524" s="172"/>
      <c r="S524" s="172"/>
      <c r="T524" s="172"/>
      <c r="U524" s="172"/>
      <c r="V524" s="172"/>
      <c r="W524" s="172"/>
      <c r="X524" s="172"/>
      <c r="Y524" s="172"/>
      <c r="Z524" s="172"/>
      <c r="AA524" s="172"/>
      <c r="AB524" s="172"/>
      <c r="AC524" s="172"/>
      <c r="AD524" s="172"/>
      <c r="AE524" s="172"/>
      <c r="AF524" s="172"/>
      <c r="AG524" s="172"/>
      <c r="AH524" s="172"/>
    </row>
    <row r="525" spans="1:34" s="203" customFormat="1">
      <c r="A525" s="172"/>
      <c r="B525" s="172"/>
      <c r="C525" s="172"/>
      <c r="D525" s="172"/>
      <c r="E525" s="172"/>
      <c r="F525" s="172"/>
      <c r="G525" s="172"/>
      <c r="H525" s="172"/>
      <c r="I525" s="172"/>
      <c r="J525" s="172"/>
      <c r="K525" s="166"/>
      <c r="L525" s="184"/>
      <c r="O525" s="491"/>
      <c r="P525" s="491"/>
      <c r="Q525" s="172"/>
      <c r="R525" s="172"/>
      <c r="S525" s="172"/>
      <c r="T525" s="172"/>
      <c r="U525" s="172"/>
      <c r="V525" s="172"/>
      <c r="W525" s="172"/>
      <c r="X525" s="172"/>
      <c r="Y525" s="172"/>
      <c r="Z525" s="172"/>
      <c r="AA525" s="172"/>
      <c r="AB525" s="172"/>
      <c r="AC525" s="172"/>
      <c r="AD525" s="172"/>
      <c r="AE525" s="172"/>
      <c r="AF525" s="172"/>
      <c r="AG525" s="172"/>
      <c r="AH525" s="172"/>
    </row>
    <row r="526" spans="1:34" s="203" customFormat="1">
      <c r="A526" s="172"/>
      <c r="B526" s="172"/>
      <c r="C526" s="172"/>
      <c r="D526" s="172"/>
      <c r="E526" s="172"/>
      <c r="F526" s="172"/>
      <c r="G526" s="172"/>
      <c r="H526" s="172"/>
      <c r="I526" s="172"/>
      <c r="J526" s="172"/>
      <c r="K526" s="166"/>
      <c r="L526" s="184"/>
      <c r="O526" s="491"/>
      <c r="P526" s="491"/>
      <c r="Q526" s="172"/>
      <c r="R526" s="172"/>
      <c r="S526" s="172"/>
      <c r="T526" s="172"/>
      <c r="U526" s="172"/>
      <c r="V526" s="172"/>
      <c r="W526" s="172"/>
      <c r="X526" s="172"/>
      <c r="Y526" s="172"/>
      <c r="Z526" s="172"/>
      <c r="AA526" s="172"/>
      <c r="AB526" s="172"/>
      <c r="AC526" s="172"/>
      <c r="AD526" s="172"/>
      <c r="AE526" s="172"/>
      <c r="AF526" s="172"/>
      <c r="AG526" s="172"/>
      <c r="AH526" s="172"/>
    </row>
    <row r="527" spans="1:34" s="203" customFormat="1">
      <c r="A527" s="172"/>
      <c r="B527" s="172"/>
      <c r="C527" s="172"/>
      <c r="D527" s="172"/>
      <c r="E527" s="172"/>
      <c r="F527" s="172"/>
      <c r="G527" s="172"/>
      <c r="H527" s="172"/>
      <c r="I527" s="172"/>
      <c r="J527" s="172"/>
      <c r="K527" s="166"/>
      <c r="L527" s="184"/>
      <c r="O527" s="491"/>
      <c r="P527" s="491"/>
      <c r="Q527" s="172"/>
      <c r="R527" s="172"/>
      <c r="S527" s="172"/>
      <c r="T527" s="172"/>
      <c r="U527" s="172"/>
      <c r="V527" s="172"/>
      <c r="W527" s="172"/>
      <c r="X527" s="172"/>
      <c r="Y527" s="172"/>
      <c r="Z527" s="172"/>
      <c r="AA527" s="172"/>
      <c r="AB527" s="172"/>
      <c r="AC527" s="172"/>
      <c r="AD527" s="172"/>
      <c r="AE527" s="172"/>
      <c r="AF527" s="172"/>
      <c r="AG527" s="172"/>
      <c r="AH527" s="172"/>
    </row>
    <row r="528" spans="1:34" s="203" customFormat="1">
      <c r="A528" s="172"/>
      <c r="B528" s="172"/>
      <c r="C528" s="172"/>
      <c r="D528" s="172"/>
      <c r="E528" s="172"/>
      <c r="F528" s="172"/>
      <c r="G528" s="172"/>
      <c r="H528" s="172"/>
      <c r="I528" s="172"/>
      <c r="J528" s="172"/>
      <c r="K528" s="166"/>
      <c r="L528" s="184"/>
      <c r="O528" s="491"/>
      <c r="P528" s="491"/>
      <c r="Q528" s="172"/>
      <c r="R528" s="172"/>
      <c r="S528" s="172"/>
      <c r="T528" s="172"/>
      <c r="U528" s="172"/>
      <c r="V528" s="172"/>
      <c r="W528" s="172"/>
      <c r="X528" s="172"/>
      <c r="Y528" s="172"/>
      <c r="Z528" s="172"/>
      <c r="AA528" s="172"/>
      <c r="AB528" s="172"/>
      <c r="AC528" s="172"/>
      <c r="AD528" s="172"/>
      <c r="AE528" s="172"/>
      <c r="AF528" s="172"/>
      <c r="AG528" s="172"/>
      <c r="AH528" s="172"/>
    </row>
    <row r="529" spans="1:34" s="203" customFormat="1">
      <c r="A529" s="172"/>
      <c r="B529" s="172"/>
      <c r="C529" s="172"/>
      <c r="D529" s="172"/>
      <c r="E529" s="172"/>
      <c r="F529" s="172"/>
      <c r="G529" s="172"/>
      <c r="H529" s="172"/>
      <c r="I529" s="172"/>
      <c r="J529" s="172"/>
      <c r="K529" s="166"/>
      <c r="L529" s="184"/>
      <c r="O529" s="491"/>
      <c r="P529" s="491"/>
      <c r="Q529" s="172"/>
      <c r="R529" s="172"/>
      <c r="S529" s="172"/>
      <c r="T529" s="172"/>
      <c r="U529" s="172"/>
      <c r="V529" s="172"/>
      <c r="W529" s="172"/>
      <c r="X529" s="172"/>
      <c r="Y529" s="172"/>
      <c r="Z529" s="172"/>
      <c r="AA529" s="172"/>
      <c r="AB529" s="172"/>
      <c r="AC529" s="172"/>
      <c r="AD529" s="172"/>
      <c r="AE529" s="172"/>
      <c r="AF529" s="172"/>
      <c r="AG529" s="172"/>
      <c r="AH529" s="172"/>
    </row>
    <row r="530" spans="1:34" s="203" customFormat="1">
      <c r="A530" s="172"/>
      <c r="B530" s="172"/>
      <c r="C530" s="172"/>
      <c r="D530" s="172"/>
      <c r="E530" s="172"/>
      <c r="F530" s="172"/>
      <c r="G530" s="172"/>
      <c r="H530" s="172"/>
      <c r="I530" s="172"/>
      <c r="J530" s="172"/>
      <c r="K530" s="166"/>
      <c r="L530" s="184"/>
      <c r="O530" s="491"/>
      <c r="P530" s="491"/>
      <c r="Q530" s="172"/>
      <c r="R530" s="172"/>
      <c r="S530" s="172"/>
      <c r="T530" s="172"/>
      <c r="U530" s="172"/>
      <c r="V530" s="172"/>
      <c r="W530" s="172"/>
      <c r="X530" s="172"/>
      <c r="Y530" s="172"/>
      <c r="Z530" s="172"/>
      <c r="AA530" s="172"/>
      <c r="AB530" s="172"/>
      <c r="AC530" s="172"/>
      <c r="AD530" s="172"/>
      <c r="AE530" s="172"/>
      <c r="AF530" s="172"/>
      <c r="AG530" s="172"/>
      <c r="AH530" s="172"/>
    </row>
    <row r="531" spans="1:34" s="203" customFormat="1">
      <c r="A531" s="172"/>
      <c r="B531" s="172"/>
      <c r="C531" s="172"/>
      <c r="D531" s="172"/>
      <c r="E531" s="172"/>
      <c r="F531" s="172"/>
      <c r="G531" s="172"/>
      <c r="H531" s="172"/>
      <c r="I531" s="172"/>
      <c r="J531" s="172"/>
      <c r="K531" s="166"/>
      <c r="L531" s="184"/>
      <c r="O531" s="491"/>
      <c r="P531" s="491"/>
      <c r="Q531" s="172"/>
      <c r="R531" s="172"/>
      <c r="S531" s="172"/>
      <c r="T531" s="172"/>
      <c r="U531" s="172"/>
      <c r="V531" s="172"/>
      <c r="W531" s="172"/>
      <c r="X531" s="172"/>
      <c r="Y531" s="172"/>
      <c r="Z531" s="172"/>
      <c r="AA531" s="172"/>
      <c r="AB531" s="172"/>
      <c r="AC531" s="172"/>
      <c r="AD531" s="172"/>
      <c r="AE531" s="172"/>
      <c r="AF531" s="172"/>
      <c r="AG531" s="172"/>
      <c r="AH531" s="172"/>
    </row>
    <row r="532" spans="1:34" s="203" customFormat="1">
      <c r="A532" s="172"/>
      <c r="B532" s="172"/>
      <c r="C532" s="172"/>
      <c r="D532" s="172"/>
      <c r="E532" s="172"/>
      <c r="F532" s="172"/>
      <c r="G532" s="172"/>
      <c r="H532" s="172"/>
      <c r="I532" s="172"/>
      <c r="J532" s="172"/>
      <c r="K532" s="166"/>
      <c r="L532" s="184"/>
      <c r="O532" s="491"/>
      <c r="P532" s="491"/>
      <c r="Q532" s="172"/>
      <c r="R532" s="172"/>
      <c r="S532" s="172"/>
      <c r="T532" s="172"/>
      <c r="U532" s="172"/>
      <c r="V532" s="172"/>
      <c r="W532" s="172"/>
      <c r="X532" s="172"/>
      <c r="Y532" s="172"/>
      <c r="Z532" s="172"/>
      <c r="AA532" s="172"/>
      <c r="AB532" s="172"/>
      <c r="AC532" s="172"/>
      <c r="AD532" s="172"/>
      <c r="AE532" s="172"/>
      <c r="AF532" s="172"/>
      <c r="AG532" s="172"/>
      <c r="AH532" s="172"/>
    </row>
    <row r="533" spans="1:34" s="203" customFormat="1">
      <c r="A533" s="172"/>
      <c r="B533" s="172"/>
      <c r="C533" s="172"/>
      <c r="D533" s="172"/>
      <c r="E533" s="172"/>
      <c r="F533" s="172"/>
      <c r="G533" s="172"/>
      <c r="H533" s="172"/>
      <c r="I533" s="172"/>
      <c r="J533" s="172"/>
      <c r="K533" s="166"/>
      <c r="L533" s="184"/>
      <c r="O533" s="491"/>
      <c r="P533" s="491"/>
      <c r="Q533" s="172"/>
      <c r="R533" s="172"/>
      <c r="S533" s="172"/>
      <c r="T533" s="172"/>
      <c r="U533" s="172"/>
      <c r="V533" s="172"/>
      <c r="W533" s="172"/>
      <c r="X533" s="172"/>
      <c r="Y533" s="172"/>
      <c r="Z533" s="172"/>
      <c r="AA533" s="172"/>
      <c r="AB533" s="172"/>
      <c r="AC533" s="172"/>
      <c r="AD533" s="172"/>
      <c r="AE533" s="172"/>
      <c r="AF533" s="172"/>
      <c r="AG533" s="172"/>
      <c r="AH533" s="172"/>
    </row>
    <row r="534" spans="1:34" s="203" customFormat="1">
      <c r="A534" s="172"/>
      <c r="B534" s="172"/>
      <c r="C534" s="172"/>
      <c r="D534" s="172"/>
      <c r="E534" s="172"/>
      <c r="F534" s="172"/>
      <c r="G534" s="172"/>
      <c r="H534" s="172"/>
      <c r="I534" s="172"/>
      <c r="J534" s="172"/>
      <c r="K534" s="166"/>
      <c r="L534" s="184"/>
      <c r="O534" s="491"/>
      <c r="P534" s="491"/>
      <c r="Q534" s="172"/>
      <c r="R534" s="172"/>
      <c r="S534" s="172"/>
      <c r="T534" s="172"/>
      <c r="U534" s="172"/>
      <c r="V534" s="172"/>
      <c r="W534" s="172"/>
      <c r="X534" s="172"/>
      <c r="Y534" s="172"/>
      <c r="Z534" s="172"/>
      <c r="AA534" s="172"/>
      <c r="AB534" s="172"/>
      <c r="AC534" s="172"/>
      <c r="AD534" s="172"/>
      <c r="AE534" s="172"/>
      <c r="AF534" s="172"/>
      <c r="AG534" s="172"/>
      <c r="AH534" s="172"/>
    </row>
    <row r="535" spans="1:34" s="203" customFormat="1">
      <c r="A535" s="172"/>
      <c r="B535" s="172"/>
      <c r="C535" s="172"/>
      <c r="D535" s="172"/>
      <c r="E535" s="172"/>
      <c r="F535" s="172"/>
      <c r="G535" s="172"/>
      <c r="H535" s="172"/>
      <c r="I535" s="172"/>
      <c r="J535" s="172"/>
      <c r="K535" s="166"/>
      <c r="L535" s="184"/>
      <c r="O535" s="491"/>
      <c r="P535" s="491"/>
      <c r="Q535" s="172"/>
      <c r="R535" s="172"/>
      <c r="S535" s="172"/>
      <c r="T535" s="172"/>
      <c r="U535" s="172"/>
      <c r="V535" s="172"/>
      <c r="W535" s="172"/>
      <c r="X535" s="172"/>
      <c r="Y535" s="172"/>
      <c r="Z535" s="172"/>
      <c r="AA535" s="172"/>
      <c r="AB535" s="172"/>
      <c r="AC535" s="172"/>
      <c r="AD535" s="172"/>
      <c r="AE535" s="172"/>
      <c r="AF535" s="172"/>
      <c r="AG535" s="172"/>
      <c r="AH535" s="172"/>
    </row>
    <row r="536" spans="1:34" s="203" customFormat="1">
      <c r="A536" s="172"/>
      <c r="B536" s="172"/>
      <c r="C536" s="172"/>
      <c r="D536" s="172"/>
      <c r="E536" s="172"/>
      <c r="F536" s="172"/>
      <c r="G536" s="172"/>
      <c r="H536" s="172"/>
      <c r="I536" s="172"/>
      <c r="J536" s="172"/>
      <c r="K536" s="166"/>
      <c r="L536" s="184"/>
      <c r="O536" s="491"/>
      <c r="P536" s="491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</row>
    <row r="537" spans="1:34" s="203" customFormat="1">
      <c r="A537" s="172"/>
      <c r="B537" s="172"/>
      <c r="C537" s="172"/>
      <c r="D537" s="172"/>
      <c r="E537" s="172"/>
      <c r="F537" s="172"/>
      <c r="G537" s="172"/>
      <c r="H537" s="172"/>
      <c r="I537" s="172"/>
      <c r="J537" s="172"/>
      <c r="K537" s="166"/>
      <c r="L537" s="184"/>
      <c r="O537" s="491"/>
      <c r="P537" s="491"/>
      <c r="Q537" s="172"/>
      <c r="R537" s="172"/>
      <c r="S537" s="172"/>
      <c r="T537" s="172"/>
      <c r="U537" s="172"/>
      <c r="V537" s="172"/>
      <c r="W537" s="172"/>
      <c r="X537" s="172"/>
      <c r="Y537" s="172"/>
      <c r="Z537" s="172"/>
      <c r="AA537" s="172"/>
      <c r="AB537" s="172"/>
      <c r="AC537" s="172"/>
      <c r="AD537" s="172"/>
      <c r="AE537" s="172"/>
      <c r="AF537" s="172"/>
      <c r="AG537" s="172"/>
      <c r="AH537" s="172"/>
    </row>
    <row r="538" spans="1:34" s="203" customFormat="1">
      <c r="A538" s="172"/>
      <c r="B538" s="172"/>
      <c r="C538" s="172"/>
      <c r="D538" s="172"/>
      <c r="E538" s="172"/>
      <c r="F538" s="172"/>
      <c r="G538" s="172"/>
      <c r="H538" s="172"/>
      <c r="I538" s="172"/>
      <c r="J538" s="172"/>
      <c r="K538" s="166"/>
      <c r="L538" s="184"/>
      <c r="O538" s="491"/>
      <c r="P538" s="491"/>
      <c r="Q538" s="172"/>
      <c r="R538" s="172"/>
      <c r="S538" s="172"/>
      <c r="T538" s="172"/>
      <c r="U538" s="172"/>
      <c r="V538" s="172"/>
      <c r="W538" s="172"/>
      <c r="X538" s="172"/>
      <c r="Y538" s="172"/>
      <c r="Z538" s="172"/>
      <c r="AA538" s="172"/>
      <c r="AB538" s="172"/>
      <c r="AC538" s="172"/>
      <c r="AD538" s="172"/>
      <c r="AE538" s="172"/>
      <c r="AF538" s="172"/>
      <c r="AG538" s="172"/>
      <c r="AH538" s="172"/>
    </row>
    <row r="539" spans="1:34" s="203" customFormat="1">
      <c r="A539" s="172"/>
      <c r="B539" s="172"/>
      <c r="C539" s="172"/>
      <c r="D539" s="172"/>
      <c r="E539" s="172"/>
      <c r="F539" s="172"/>
      <c r="G539" s="172"/>
      <c r="H539" s="172"/>
      <c r="I539" s="172"/>
      <c r="J539" s="172"/>
      <c r="K539" s="166"/>
      <c r="L539" s="184"/>
      <c r="O539" s="491"/>
      <c r="P539" s="491"/>
      <c r="Q539" s="172"/>
      <c r="R539" s="172"/>
      <c r="S539" s="172"/>
      <c r="T539" s="172"/>
      <c r="U539" s="172"/>
      <c r="V539" s="172"/>
      <c r="W539" s="172"/>
      <c r="X539" s="172"/>
      <c r="Y539" s="172"/>
      <c r="Z539" s="172"/>
      <c r="AA539" s="172"/>
      <c r="AB539" s="172"/>
      <c r="AC539" s="172"/>
      <c r="AD539" s="172"/>
      <c r="AE539" s="172"/>
      <c r="AF539" s="172"/>
      <c r="AG539" s="172"/>
      <c r="AH539" s="172"/>
    </row>
    <row r="540" spans="1:34" s="203" customFormat="1" ht="47.1" customHeight="1">
      <c r="A540" s="172"/>
      <c r="B540" s="172"/>
      <c r="C540" s="172"/>
      <c r="D540" s="172"/>
      <c r="E540" s="172"/>
      <c r="F540" s="172"/>
      <c r="G540" s="172"/>
      <c r="H540" s="172"/>
      <c r="I540" s="172"/>
      <c r="J540" s="172"/>
      <c r="K540" s="166"/>
      <c r="L540" s="184"/>
      <c r="O540" s="491"/>
      <c r="P540" s="491"/>
      <c r="Q540" s="172"/>
      <c r="R540" s="172"/>
      <c r="S540" s="172"/>
      <c r="T540" s="172"/>
      <c r="U540" s="172"/>
      <c r="V540" s="172"/>
      <c r="W540" s="172"/>
      <c r="X540" s="172"/>
      <c r="Y540" s="172"/>
      <c r="Z540" s="172"/>
      <c r="AA540" s="172"/>
      <c r="AB540" s="172"/>
      <c r="AC540" s="172"/>
      <c r="AD540" s="172"/>
      <c r="AE540" s="172"/>
      <c r="AF540" s="172"/>
      <c r="AG540" s="172"/>
      <c r="AH540" s="172"/>
    </row>
    <row r="541" spans="1:34" s="203" customFormat="1">
      <c r="A541" s="172"/>
      <c r="B541" s="172"/>
      <c r="C541" s="172"/>
      <c r="D541" s="172"/>
      <c r="E541" s="172"/>
      <c r="F541" s="172"/>
      <c r="G541" s="172"/>
      <c r="H541" s="172"/>
      <c r="I541" s="172"/>
      <c r="J541" s="172"/>
      <c r="K541" s="166"/>
      <c r="L541" s="209"/>
      <c r="O541" s="491"/>
      <c r="P541" s="491"/>
      <c r="Q541" s="172"/>
      <c r="R541" s="172"/>
      <c r="S541" s="172"/>
      <c r="T541" s="172"/>
      <c r="U541" s="172"/>
      <c r="V541" s="172"/>
      <c r="W541" s="172"/>
      <c r="X541" s="172"/>
      <c r="Y541" s="172"/>
      <c r="Z541" s="172"/>
      <c r="AA541" s="172"/>
      <c r="AB541" s="172"/>
      <c r="AC541" s="172"/>
      <c r="AD541" s="172"/>
      <c r="AE541" s="172"/>
      <c r="AF541" s="172"/>
      <c r="AG541" s="172"/>
      <c r="AH541" s="172"/>
    </row>
    <row r="542" spans="1:34" s="203" customFormat="1">
      <c r="A542" s="172"/>
      <c r="B542" s="172"/>
      <c r="C542" s="172"/>
      <c r="D542" s="172"/>
      <c r="E542" s="172"/>
      <c r="F542" s="172"/>
      <c r="G542" s="172"/>
      <c r="H542" s="172"/>
      <c r="I542" s="172"/>
      <c r="J542" s="172"/>
      <c r="K542" s="166"/>
      <c r="L542" s="184"/>
      <c r="O542" s="491"/>
      <c r="P542" s="491"/>
      <c r="Q542" s="172"/>
      <c r="R542" s="172"/>
      <c r="S542" s="172"/>
      <c r="T542" s="172"/>
      <c r="U542" s="172"/>
      <c r="V542" s="172"/>
      <c r="W542" s="172"/>
      <c r="X542" s="172"/>
      <c r="Y542" s="172"/>
      <c r="Z542" s="172"/>
      <c r="AA542" s="172"/>
      <c r="AB542" s="172"/>
      <c r="AC542" s="172"/>
      <c r="AD542" s="172"/>
      <c r="AE542" s="172"/>
      <c r="AF542" s="172"/>
      <c r="AG542" s="172"/>
      <c r="AH542" s="172"/>
    </row>
    <row r="543" spans="1:34" s="203" customFormat="1">
      <c r="A543" s="172"/>
      <c r="B543" s="172"/>
      <c r="C543" s="172"/>
      <c r="D543" s="172"/>
      <c r="E543" s="172"/>
      <c r="F543" s="172"/>
      <c r="G543" s="172"/>
      <c r="H543" s="172"/>
      <c r="I543" s="172"/>
      <c r="J543" s="172"/>
      <c r="K543" s="166"/>
      <c r="L543" s="184"/>
      <c r="O543" s="491"/>
      <c r="P543" s="491"/>
      <c r="Q543" s="172"/>
      <c r="R543" s="172"/>
      <c r="S543" s="172"/>
      <c r="T543" s="172"/>
      <c r="U543" s="172"/>
      <c r="V543" s="172"/>
      <c r="W543" s="172"/>
      <c r="X543" s="172"/>
      <c r="Y543" s="172"/>
      <c r="Z543" s="172"/>
      <c r="AA543" s="172"/>
      <c r="AB543" s="172"/>
      <c r="AC543" s="172"/>
      <c r="AD543" s="172"/>
      <c r="AE543" s="172"/>
      <c r="AF543" s="172"/>
      <c r="AG543" s="172"/>
      <c r="AH543" s="172"/>
    </row>
    <row r="544" spans="1:34" s="203" customFormat="1">
      <c r="A544" s="172"/>
      <c r="B544" s="172"/>
      <c r="C544" s="172"/>
      <c r="D544" s="172"/>
      <c r="E544" s="172"/>
      <c r="F544" s="172"/>
      <c r="G544" s="172"/>
      <c r="H544" s="172"/>
      <c r="I544" s="172"/>
      <c r="J544" s="172"/>
      <c r="K544" s="166"/>
      <c r="L544" s="184"/>
      <c r="O544" s="491"/>
      <c r="P544" s="491"/>
      <c r="Q544" s="172"/>
      <c r="R544" s="172"/>
      <c r="S544" s="172"/>
      <c r="T544" s="172"/>
      <c r="U544" s="172"/>
      <c r="V544" s="172"/>
      <c r="W544" s="172"/>
      <c r="X544" s="172"/>
      <c r="Y544" s="172"/>
      <c r="Z544" s="172"/>
      <c r="AA544" s="172"/>
      <c r="AB544" s="172"/>
      <c r="AC544" s="172"/>
      <c r="AD544" s="172"/>
      <c r="AE544" s="172"/>
      <c r="AF544" s="172"/>
      <c r="AG544" s="172"/>
      <c r="AH544" s="172"/>
    </row>
    <row r="545" spans="1:34" s="203" customFormat="1">
      <c r="A545" s="172"/>
      <c r="B545" s="172"/>
      <c r="C545" s="172"/>
      <c r="D545" s="172"/>
      <c r="E545" s="172"/>
      <c r="F545" s="172"/>
      <c r="G545" s="172"/>
      <c r="H545" s="172"/>
      <c r="I545" s="172"/>
      <c r="J545" s="172"/>
      <c r="K545" s="166"/>
      <c r="L545" s="184"/>
      <c r="O545" s="491"/>
      <c r="P545" s="491"/>
      <c r="Q545" s="172"/>
      <c r="R545" s="172"/>
      <c r="S545" s="172"/>
      <c r="T545" s="172"/>
      <c r="U545" s="172"/>
      <c r="V545" s="172"/>
      <c r="W545" s="172"/>
      <c r="X545" s="172"/>
      <c r="Y545" s="172"/>
      <c r="Z545" s="172"/>
      <c r="AA545" s="172"/>
      <c r="AB545" s="172"/>
      <c r="AC545" s="172"/>
      <c r="AD545" s="172"/>
      <c r="AE545" s="172"/>
      <c r="AF545" s="172"/>
      <c r="AG545" s="172"/>
      <c r="AH545" s="172"/>
    </row>
    <row r="546" spans="1:34" s="203" customFormat="1">
      <c r="A546" s="172"/>
      <c r="B546" s="172"/>
      <c r="C546" s="172"/>
      <c r="D546" s="172"/>
      <c r="E546" s="172"/>
      <c r="F546" s="172"/>
      <c r="G546" s="172"/>
      <c r="H546" s="172"/>
      <c r="I546" s="172"/>
      <c r="J546" s="172"/>
      <c r="K546" s="166"/>
      <c r="L546" s="209"/>
      <c r="O546" s="491"/>
      <c r="P546" s="491"/>
      <c r="Q546" s="172"/>
      <c r="R546" s="172"/>
      <c r="S546" s="172"/>
      <c r="T546" s="172"/>
      <c r="U546" s="172"/>
      <c r="V546" s="172"/>
      <c r="W546" s="172"/>
      <c r="X546" s="172"/>
      <c r="Y546" s="172"/>
      <c r="Z546" s="172"/>
      <c r="AA546" s="172"/>
      <c r="AB546" s="172"/>
      <c r="AC546" s="172"/>
      <c r="AD546" s="172"/>
      <c r="AE546" s="172"/>
      <c r="AF546" s="172"/>
      <c r="AG546" s="172"/>
      <c r="AH546" s="172"/>
    </row>
    <row r="547" spans="1:34" s="203" customFormat="1">
      <c r="A547" s="172"/>
      <c r="B547" s="172"/>
      <c r="C547" s="172"/>
      <c r="D547" s="172"/>
      <c r="E547" s="172"/>
      <c r="F547" s="172"/>
      <c r="G547" s="172"/>
      <c r="H547" s="172"/>
      <c r="I547" s="172"/>
      <c r="J547" s="172"/>
      <c r="K547" s="166"/>
      <c r="L547" s="209"/>
      <c r="O547" s="491"/>
      <c r="P547" s="491"/>
      <c r="Q547" s="172"/>
      <c r="R547" s="172"/>
      <c r="S547" s="172"/>
      <c r="T547" s="172"/>
      <c r="U547" s="172"/>
      <c r="V547" s="172"/>
      <c r="W547" s="172"/>
      <c r="X547" s="172"/>
      <c r="Y547" s="172"/>
      <c r="Z547" s="172"/>
      <c r="AA547" s="172"/>
      <c r="AB547" s="172"/>
      <c r="AC547" s="172"/>
      <c r="AD547" s="172"/>
      <c r="AE547" s="172"/>
      <c r="AF547" s="172"/>
      <c r="AG547" s="172"/>
      <c r="AH547" s="172"/>
    </row>
    <row r="548" spans="1:34" s="203" customFormat="1">
      <c r="A548" s="172"/>
      <c r="B548" s="172"/>
      <c r="C548" s="172"/>
      <c r="D548" s="172"/>
      <c r="E548" s="172"/>
      <c r="F548" s="172"/>
      <c r="G548" s="172"/>
      <c r="H548" s="172"/>
      <c r="I548" s="172"/>
      <c r="J548" s="172"/>
      <c r="K548" s="166"/>
      <c r="L548" s="184"/>
      <c r="O548" s="491"/>
      <c r="P548" s="491"/>
      <c r="Q548" s="172"/>
      <c r="R548" s="172"/>
      <c r="S548" s="172"/>
      <c r="T548" s="172"/>
      <c r="U548" s="172"/>
      <c r="V548" s="172"/>
      <c r="W548" s="172"/>
      <c r="X548" s="172"/>
      <c r="Y548" s="172"/>
      <c r="Z548" s="172"/>
      <c r="AA548" s="172"/>
      <c r="AB548" s="172"/>
      <c r="AC548" s="172"/>
      <c r="AD548" s="172"/>
      <c r="AE548" s="172"/>
      <c r="AF548" s="172"/>
      <c r="AG548" s="172"/>
      <c r="AH548" s="172"/>
    </row>
    <row r="549" spans="1:34" s="203" customFormat="1">
      <c r="A549" s="172"/>
      <c r="B549" s="172"/>
      <c r="C549" s="172"/>
      <c r="D549" s="172"/>
      <c r="E549" s="172"/>
      <c r="F549" s="172"/>
      <c r="G549" s="172"/>
      <c r="H549" s="172"/>
      <c r="I549" s="172"/>
      <c r="J549" s="172"/>
      <c r="K549" s="166"/>
      <c r="L549" s="184"/>
      <c r="O549" s="491"/>
      <c r="P549" s="491"/>
      <c r="Q549" s="172"/>
      <c r="R549" s="172"/>
      <c r="S549" s="172"/>
      <c r="T549" s="172"/>
      <c r="U549" s="172"/>
      <c r="V549" s="172"/>
      <c r="W549" s="172"/>
      <c r="X549" s="172"/>
      <c r="Y549" s="172"/>
      <c r="Z549" s="172"/>
      <c r="AA549" s="172"/>
      <c r="AB549" s="172"/>
      <c r="AC549" s="172"/>
      <c r="AD549" s="172"/>
      <c r="AE549" s="172"/>
      <c r="AF549" s="172"/>
      <c r="AG549" s="172"/>
      <c r="AH549" s="172"/>
    </row>
    <row r="550" spans="1:34" s="203" customFormat="1">
      <c r="A550" s="172"/>
      <c r="B550" s="172"/>
      <c r="C550" s="172"/>
      <c r="D550" s="172"/>
      <c r="E550" s="172"/>
      <c r="F550" s="172"/>
      <c r="G550" s="172"/>
      <c r="H550" s="172"/>
      <c r="I550" s="172"/>
      <c r="J550" s="172"/>
      <c r="K550" s="166"/>
      <c r="L550" s="184"/>
      <c r="O550" s="491"/>
      <c r="P550" s="491"/>
      <c r="Q550" s="172"/>
      <c r="R550" s="172"/>
      <c r="S550" s="172"/>
      <c r="T550" s="172"/>
      <c r="U550" s="172"/>
      <c r="V550" s="172"/>
      <c r="W550" s="172"/>
      <c r="X550" s="172"/>
      <c r="Y550" s="172"/>
      <c r="Z550" s="172"/>
      <c r="AA550" s="172"/>
      <c r="AB550" s="172"/>
      <c r="AC550" s="172"/>
      <c r="AD550" s="172"/>
      <c r="AE550" s="172"/>
      <c r="AF550" s="172"/>
      <c r="AG550" s="172"/>
      <c r="AH550" s="172"/>
    </row>
    <row r="551" spans="1:34" s="203" customFormat="1">
      <c r="A551" s="172"/>
      <c r="B551" s="172"/>
      <c r="C551" s="172"/>
      <c r="D551" s="172"/>
      <c r="E551" s="172"/>
      <c r="F551" s="172"/>
      <c r="G551" s="172"/>
      <c r="H551" s="172"/>
      <c r="I551" s="172"/>
      <c r="J551" s="172"/>
      <c r="K551" s="166"/>
      <c r="L551" s="184"/>
      <c r="O551" s="491"/>
      <c r="P551" s="491"/>
      <c r="Q551" s="172"/>
      <c r="R551" s="172"/>
      <c r="S551" s="172"/>
      <c r="T551" s="172"/>
      <c r="U551" s="172"/>
      <c r="V551" s="172"/>
      <c r="W551" s="172"/>
      <c r="X551" s="172"/>
      <c r="Y551" s="172"/>
      <c r="Z551" s="172"/>
      <c r="AA551" s="172"/>
      <c r="AB551" s="172"/>
      <c r="AC551" s="172"/>
      <c r="AD551" s="172"/>
      <c r="AE551" s="172"/>
      <c r="AF551" s="172"/>
      <c r="AG551" s="172"/>
      <c r="AH551" s="172"/>
    </row>
    <row r="552" spans="1:34" s="203" customFormat="1">
      <c r="A552" s="172"/>
      <c r="B552" s="172"/>
      <c r="C552" s="172"/>
      <c r="D552" s="172"/>
      <c r="E552" s="172"/>
      <c r="F552" s="172"/>
      <c r="G552" s="172"/>
      <c r="H552" s="172"/>
      <c r="I552" s="172"/>
      <c r="J552" s="172"/>
      <c r="K552" s="166"/>
      <c r="L552" s="184"/>
      <c r="O552" s="491"/>
      <c r="P552" s="491"/>
      <c r="Q552" s="172"/>
      <c r="R552" s="172"/>
      <c r="S552" s="172"/>
      <c r="T552" s="172"/>
      <c r="U552" s="172"/>
      <c r="V552" s="172"/>
      <c r="W552" s="172"/>
      <c r="X552" s="172"/>
      <c r="Y552" s="172"/>
      <c r="Z552" s="172"/>
      <c r="AA552" s="172"/>
      <c r="AB552" s="172"/>
      <c r="AC552" s="172"/>
      <c r="AD552" s="172"/>
      <c r="AE552" s="172"/>
      <c r="AF552" s="172"/>
      <c r="AG552" s="172"/>
      <c r="AH552" s="172"/>
    </row>
    <row r="553" spans="1:34" s="203" customFormat="1">
      <c r="A553" s="172"/>
      <c r="B553" s="172"/>
      <c r="C553" s="172"/>
      <c r="D553" s="172"/>
      <c r="E553" s="172"/>
      <c r="F553" s="172"/>
      <c r="G553" s="172"/>
      <c r="H553" s="172"/>
      <c r="I553" s="172"/>
      <c r="J553" s="172"/>
      <c r="K553" s="166"/>
      <c r="L553" s="184"/>
      <c r="O553" s="491"/>
      <c r="P553" s="491"/>
      <c r="Q553" s="172"/>
      <c r="R553" s="172"/>
      <c r="S553" s="172"/>
      <c r="T553" s="172"/>
      <c r="U553" s="172"/>
      <c r="V553" s="172"/>
      <c r="W553" s="172"/>
      <c r="X553" s="172"/>
      <c r="Y553" s="172"/>
      <c r="Z553" s="172"/>
      <c r="AA553" s="172"/>
      <c r="AB553" s="172"/>
      <c r="AC553" s="172"/>
      <c r="AD553" s="172"/>
      <c r="AE553" s="172"/>
      <c r="AF553" s="172"/>
      <c r="AG553" s="172"/>
      <c r="AH553" s="172"/>
    </row>
    <row r="554" spans="1:34" s="203" customFormat="1">
      <c r="A554" s="172"/>
      <c r="B554" s="172"/>
      <c r="C554" s="172"/>
      <c r="D554" s="172"/>
      <c r="E554" s="172"/>
      <c r="F554" s="172"/>
      <c r="G554" s="172"/>
      <c r="H554" s="172"/>
      <c r="I554" s="172"/>
      <c r="J554" s="172"/>
      <c r="K554" s="166"/>
      <c r="L554" s="184"/>
      <c r="O554" s="491"/>
      <c r="P554" s="491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72"/>
      <c r="AB554" s="172"/>
      <c r="AC554" s="172"/>
      <c r="AD554" s="172"/>
      <c r="AE554" s="172"/>
      <c r="AF554" s="172"/>
      <c r="AG554" s="172"/>
      <c r="AH554" s="172"/>
    </row>
    <row r="555" spans="1:34" s="203" customFormat="1">
      <c r="A555" s="172"/>
      <c r="B555" s="172"/>
      <c r="C555" s="172"/>
      <c r="D555" s="172"/>
      <c r="E555" s="172"/>
      <c r="F555" s="172"/>
      <c r="G555" s="172"/>
      <c r="H555" s="172"/>
      <c r="I555" s="172"/>
      <c r="J555" s="172"/>
      <c r="K555" s="166"/>
      <c r="L555" s="184"/>
      <c r="O555" s="491"/>
      <c r="P555" s="491"/>
      <c r="Q555" s="172"/>
      <c r="R555" s="172"/>
      <c r="S555" s="172"/>
      <c r="T555" s="172"/>
      <c r="U555" s="172"/>
      <c r="V555" s="172"/>
      <c r="W555" s="172"/>
      <c r="X555" s="172"/>
      <c r="Y555" s="172"/>
      <c r="Z555" s="172"/>
      <c r="AA555" s="172"/>
      <c r="AB555" s="172"/>
      <c r="AC555" s="172"/>
      <c r="AD555" s="172"/>
      <c r="AE555" s="172"/>
      <c r="AF555" s="172"/>
      <c r="AG555" s="172"/>
      <c r="AH555" s="172"/>
    </row>
    <row r="556" spans="1:34" s="203" customFormat="1">
      <c r="A556" s="172"/>
      <c r="B556" s="172"/>
      <c r="C556" s="172"/>
      <c r="D556" s="172"/>
      <c r="E556" s="172"/>
      <c r="F556" s="172"/>
      <c r="G556" s="172"/>
      <c r="H556" s="172"/>
      <c r="I556" s="172"/>
      <c r="J556" s="172"/>
      <c r="K556" s="166"/>
      <c r="L556" s="184"/>
      <c r="O556" s="491"/>
      <c r="P556" s="491"/>
      <c r="Q556" s="172"/>
      <c r="R556" s="172"/>
      <c r="S556" s="172"/>
      <c r="T556" s="172"/>
      <c r="U556" s="172"/>
      <c r="V556" s="172"/>
      <c r="W556" s="172"/>
      <c r="X556" s="172"/>
      <c r="Y556" s="172"/>
      <c r="Z556" s="172"/>
      <c r="AA556" s="172"/>
      <c r="AB556" s="172"/>
      <c r="AC556" s="172"/>
      <c r="AD556" s="172"/>
      <c r="AE556" s="172"/>
      <c r="AF556" s="172"/>
      <c r="AG556" s="172"/>
      <c r="AH556" s="172"/>
    </row>
    <row r="557" spans="1:34" s="203" customFormat="1">
      <c r="A557" s="172"/>
      <c r="B557" s="172"/>
      <c r="C557" s="172"/>
      <c r="D557" s="172"/>
      <c r="E557" s="172"/>
      <c r="F557" s="172"/>
      <c r="G557" s="172"/>
      <c r="H557" s="172"/>
      <c r="I557" s="172"/>
      <c r="J557" s="172"/>
      <c r="K557" s="166"/>
      <c r="L557" s="184"/>
      <c r="O557" s="491"/>
      <c r="P557" s="491"/>
      <c r="Q557" s="172"/>
      <c r="R557" s="172"/>
      <c r="S557" s="172"/>
      <c r="T557" s="172"/>
      <c r="U557" s="172"/>
      <c r="V557" s="172"/>
      <c r="W557" s="172"/>
      <c r="X557" s="172"/>
      <c r="Y557" s="172"/>
      <c r="Z557" s="172"/>
      <c r="AA557" s="172"/>
      <c r="AB557" s="172"/>
      <c r="AC557" s="172"/>
      <c r="AD557" s="172"/>
      <c r="AE557" s="172"/>
      <c r="AF557" s="172"/>
      <c r="AG557" s="172"/>
      <c r="AH557" s="172"/>
    </row>
    <row r="558" spans="1:34" s="203" customFormat="1" ht="47.1" customHeight="1">
      <c r="A558" s="172"/>
      <c r="B558" s="172"/>
      <c r="C558" s="172"/>
      <c r="D558" s="172"/>
      <c r="E558" s="172"/>
      <c r="F558" s="172"/>
      <c r="G558" s="172"/>
      <c r="H558" s="172"/>
      <c r="I558" s="172"/>
      <c r="J558" s="172"/>
      <c r="K558" s="166"/>
      <c r="L558" s="184"/>
      <c r="O558" s="491"/>
      <c r="P558" s="491"/>
      <c r="Q558" s="172"/>
      <c r="R558" s="172"/>
      <c r="S558" s="172"/>
      <c r="T558" s="172"/>
      <c r="U558" s="172"/>
      <c r="V558" s="172"/>
      <c r="W558" s="172"/>
      <c r="X558" s="172"/>
      <c r="Y558" s="172"/>
      <c r="Z558" s="172"/>
      <c r="AA558" s="172"/>
      <c r="AB558" s="172"/>
      <c r="AC558" s="172"/>
      <c r="AD558" s="172"/>
      <c r="AE558" s="172"/>
      <c r="AF558" s="172"/>
      <c r="AG558" s="172"/>
      <c r="AH558" s="172"/>
    </row>
    <row r="559" spans="1:34" s="203" customFormat="1">
      <c r="A559" s="172"/>
      <c r="B559" s="172"/>
      <c r="C559" s="172"/>
      <c r="D559" s="172"/>
      <c r="E559" s="172"/>
      <c r="F559" s="172"/>
      <c r="G559" s="172"/>
      <c r="H559" s="172"/>
      <c r="I559" s="172"/>
      <c r="J559" s="172"/>
      <c r="K559" s="166"/>
      <c r="L559" s="209"/>
      <c r="O559" s="491"/>
      <c r="P559" s="491"/>
      <c r="Q559" s="172"/>
      <c r="R559" s="172"/>
      <c r="S559" s="172"/>
      <c r="T559" s="172"/>
      <c r="U559" s="172"/>
      <c r="V559" s="172"/>
      <c r="W559" s="172"/>
      <c r="X559" s="172"/>
      <c r="Y559" s="172"/>
      <c r="Z559" s="172"/>
      <c r="AA559" s="172"/>
      <c r="AB559" s="172"/>
      <c r="AC559" s="172"/>
      <c r="AD559" s="172"/>
      <c r="AE559" s="172"/>
      <c r="AF559" s="172"/>
      <c r="AG559" s="172"/>
      <c r="AH559" s="172"/>
    </row>
    <row r="560" spans="1:34" s="203" customFormat="1">
      <c r="A560" s="172"/>
      <c r="B560" s="172"/>
      <c r="C560" s="172"/>
      <c r="D560" s="172"/>
      <c r="E560" s="172"/>
      <c r="F560" s="172"/>
      <c r="G560" s="172"/>
      <c r="H560" s="172"/>
      <c r="I560" s="172"/>
      <c r="J560" s="172"/>
      <c r="K560" s="166"/>
      <c r="L560" s="209"/>
      <c r="O560" s="491"/>
      <c r="P560" s="491"/>
      <c r="Q560" s="172"/>
      <c r="R560" s="172"/>
      <c r="S560" s="172"/>
      <c r="T560" s="172"/>
      <c r="U560" s="172"/>
      <c r="V560" s="172"/>
      <c r="W560" s="172"/>
      <c r="X560" s="172"/>
      <c r="Y560" s="172"/>
      <c r="Z560" s="172"/>
      <c r="AA560" s="172"/>
      <c r="AB560" s="172"/>
      <c r="AC560" s="172"/>
      <c r="AD560" s="172"/>
      <c r="AE560" s="172"/>
      <c r="AF560" s="172"/>
      <c r="AG560" s="172"/>
      <c r="AH560" s="172"/>
    </row>
    <row r="561" spans="1:34" s="203" customFormat="1">
      <c r="A561" s="172"/>
      <c r="B561" s="172"/>
      <c r="C561" s="172"/>
      <c r="D561" s="172"/>
      <c r="E561" s="172"/>
      <c r="F561" s="172"/>
      <c r="G561" s="172"/>
      <c r="H561" s="172"/>
      <c r="I561" s="172"/>
      <c r="J561" s="172"/>
      <c r="K561" s="166"/>
      <c r="L561" s="209"/>
      <c r="O561" s="491"/>
      <c r="P561" s="491"/>
      <c r="Q561" s="172"/>
      <c r="R561" s="172"/>
      <c r="S561" s="172"/>
      <c r="T561" s="172"/>
      <c r="U561" s="172"/>
      <c r="V561" s="172"/>
      <c r="W561" s="172"/>
      <c r="X561" s="172"/>
      <c r="Y561" s="172"/>
      <c r="Z561" s="172"/>
      <c r="AA561" s="172"/>
      <c r="AB561" s="172"/>
      <c r="AC561" s="172"/>
      <c r="AD561" s="172"/>
      <c r="AE561" s="172"/>
      <c r="AF561" s="172"/>
      <c r="AG561" s="172"/>
      <c r="AH561" s="172"/>
    </row>
    <row r="562" spans="1:34" s="203" customFormat="1">
      <c r="A562" s="172"/>
      <c r="B562" s="172"/>
      <c r="C562" s="172"/>
      <c r="D562" s="172"/>
      <c r="E562" s="172"/>
      <c r="F562" s="172"/>
      <c r="G562" s="172"/>
      <c r="H562" s="172"/>
      <c r="I562" s="172"/>
      <c r="J562" s="172"/>
      <c r="K562" s="166"/>
      <c r="L562" s="184"/>
      <c r="O562" s="491"/>
      <c r="P562" s="491"/>
      <c r="Q562" s="172"/>
      <c r="R562" s="172"/>
      <c r="S562" s="172"/>
      <c r="T562" s="172"/>
      <c r="U562" s="172"/>
      <c r="V562" s="172"/>
      <c r="W562" s="172"/>
      <c r="X562" s="172"/>
      <c r="Y562" s="172"/>
      <c r="Z562" s="172"/>
      <c r="AA562" s="172"/>
      <c r="AB562" s="172"/>
      <c r="AC562" s="172"/>
      <c r="AD562" s="172"/>
      <c r="AE562" s="172"/>
      <c r="AF562" s="172"/>
      <c r="AG562" s="172"/>
      <c r="AH562" s="172"/>
    </row>
    <row r="563" spans="1:34" s="203" customFormat="1">
      <c r="A563" s="172"/>
      <c r="B563" s="172"/>
      <c r="C563" s="172"/>
      <c r="D563" s="172"/>
      <c r="E563" s="172"/>
      <c r="F563" s="172"/>
      <c r="G563" s="172"/>
      <c r="H563" s="172"/>
      <c r="I563" s="172"/>
      <c r="J563" s="172"/>
      <c r="K563" s="166"/>
      <c r="L563" s="184"/>
      <c r="O563" s="491"/>
      <c r="P563" s="491"/>
      <c r="Q563" s="172"/>
      <c r="R563" s="172"/>
      <c r="S563" s="172"/>
      <c r="T563" s="172"/>
      <c r="U563" s="172"/>
      <c r="V563" s="172"/>
      <c r="W563" s="172"/>
      <c r="X563" s="172"/>
      <c r="Y563" s="172"/>
      <c r="Z563" s="172"/>
      <c r="AA563" s="172"/>
      <c r="AB563" s="172"/>
      <c r="AC563" s="172"/>
      <c r="AD563" s="172"/>
      <c r="AE563" s="172"/>
      <c r="AF563" s="172"/>
      <c r="AG563" s="172"/>
      <c r="AH563" s="172"/>
    </row>
    <row r="564" spans="1:34" s="203" customFormat="1">
      <c r="A564" s="172"/>
      <c r="B564" s="172"/>
      <c r="C564" s="172"/>
      <c r="D564" s="172"/>
      <c r="E564" s="172"/>
      <c r="F564" s="172"/>
      <c r="G564" s="172"/>
      <c r="H564" s="172"/>
      <c r="I564" s="172"/>
      <c r="J564" s="172"/>
      <c r="K564" s="166"/>
      <c r="L564" s="184"/>
      <c r="O564" s="491"/>
      <c r="P564" s="491"/>
      <c r="Q564" s="172"/>
      <c r="R564" s="172"/>
      <c r="S564" s="172"/>
      <c r="T564" s="172"/>
      <c r="U564" s="172"/>
      <c r="V564" s="172"/>
      <c r="W564" s="172"/>
      <c r="X564" s="172"/>
      <c r="Y564" s="172"/>
      <c r="Z564" s="172"/>
      <c r="AA564" s="172"/>
      <c r="AB564" s="172"/>
      <c r="AC564" s="172"/>
      <c r="AD564" s="172"/>
      <c r="AE564" s="172"/>
      <c r="AF564" s="172"/>
      <c r="AG564" s="172"/>
      <c r="AH564" s="172"/>
    </row>
    <row r="565" spans="1:34" s="203" customFormat="1">
      <c r="A565" s="172"/>
      <c r="B565" s="172"/>
      <c r="C565" s="172"/>
      <c r="D565" s="172"/>
      <c r="E565" s="172"/>
      <c r="F565" s="172"/>
      <c r="G565" s="172"/>
      <c r="H565" s="172"/>
      <c r="I565" s="172"/>
      <c r="J565" s="172"/>
      <c r="K565" s="166"/>
      <c r="L565" s="184"/>
      <c r="O565" s="491"/>
      <c r="P565" s="491"/>
      <c r="Q565" s="172"/>
      <c r="R565" s="172"/>
      <c r="S565" s="172"/>
      <c r="T565" s="172"/>
      <c r="U565" s="172"/>
      <c r="V565" s="172"/>
      <c r="W565" s="172"/>
      <c r="X565" s="172"/>
      <c r="Y565" s="172"/>
      <c r="Z565" s="172"/>
      <c r="AA565" s="172"/>
      <c r="AB565" s="172"/>
      <c r="AC565" s="172"/>
      <c r="AD565" s="172"/>
      <c r="AE565" s="172"/>
      <c r="AF565" s="172"/>
      <c r="AG565" s="172"/>
      <c r="AH565" s="172"/>
    </row>
    <row r="566" spans="1:34" s="203" customFormat="1">
      <c r="A566" s="172"/>
      <c r="B566" s="172"/>
      <c r="C566" s="172"/>
      <c r="D566" s="172"/>
      <c r="E566" s="172"/>
      <c r="F566" s="172"/>
      <c r="G566" s="172"/>
      <c r="H566" s="172"/>
      <c r="I566" s="172"/>
      <c r="J566" s="172"/>
      <c r="K566" s="166"/>
      <c r="L566" s="184"/>
      <c r="O566" s="491"/>
      <c r="P566" s="491"/>
      <c r="Q566" s="172"/>
      <c r="R566" s="172"/>
      <c r="S566" s="172"/>
      <c r="T566" s="172"/>
      <c r="U566" s="172"/>
      <c r="V566" s="172"/>
      <c r="W566" s="172"/>
      <c r="X566" s="172"/>
      <c r="Y566" s="172"/>
      <c r="Z566" s="172"/>
      <c r="AA566" s="172"/>
      <c r="AB566" s="172"/>
      <c r="AC566" s="172"/>
      <c r="AD566" s="172"/>
      <c r="AE566" s="172"/>
      <c r="AF566" s="172"/>
      <c r="AG566" s="172"/>
      <c r="AH566" s="172"/>
    </row>
    <row r="567" spans="1:34" s="203" customFormat="1">
      <c r="A567" s="172"/>
      <c r="B567" s="172"/>
      <c r="C567" s="172"/>
      <c r="D567" s="172"/>
      <c r="E567" s="172"/>
      <c r="F567" s="172"/>
      <c r="G567" s="172"/>
      <c r="H567" s="172"/>
      <c r="I567" s="172"/>
      <c r="J567" s="172"/>
      <c r="K567" s="166"/>
      <c r="L567" s="184"/>
      <c r="O567" s="491"/>
      <c r="P567" s="491"/>
      <c r="Q567" s="172"/>
      <c r="R567" s="172"/>
      <c r="S567" s="172"/>
      <c r="T567" s="172"/>
      <c r="U567" s="172"/>
      <c r="V567" s="172"/>
      <c r="W567" s="172"/>
      <c r="X567" s="172"/>
      <c r="Y567" s="172"/>
      <c r="Z567" s="172"/>
      <c r="AA567" s="172"/>
      <c r="AB567" s="172"/>
      <c r="AC567" s="172"/>
      <c r="AD567" s="172"/>
      <c r="AE567" s="172"/>
      <c r="AF567" s="172"/>
      <c r="AG567" s="172"/>
      <c r="AH567" s="172"/>
    </row>
    <row r="568" spans="1:34" s="203" customFormat="1">
      <c r="A568" s="172"/>
      <c r="B568" s="172"/>
      <c r="C568" s="172"/>
      <c r="D568" s="172"/>
      <c r="E568" s="172"/>
      <c r="F568" s="172"/>
      <c r="G568" s="172"/>
      <c r="H568" s="172"/>
      <c r="I568" s="172"/>
      <c r="J568" s="172"/>
      <c r="K568" s="166"/>
      <c r="L568" s="184"/>
      <c r="O568" s="491"/>
      <c r="P568" s="491"/>
      <c r="Q568" s="172"/>
      <c r="R568" s="172"/>
      <c r="S568" s="172"/>
      <c r="T568" s="172"/>
      <c r="U568" s="172"/>
      <c r="V568" s="172"/>
      <c r="W568" s="172"/>
      <c r="X568" s="172"/>
      <c r="Y568" s="172"/>
      <c r="Z568" s="172"/>
      <c r="AA568" s="172"/>
      <c r="AB568" s="172"/>
      <c r="AC568" s="172"/>
      <c r="AD568" s="172"/>
      <c r="AE568" s="172"/>
      <c r="AF568" s="172"/>
      <c r="AG568" s="172"/>
      <c r="AH568" s="172"/>
    </row>
    <row r="569" spans="1:34" s="203" customFormat="1">
      <c r="A569" s="172"/>
      <c r="B569" s="172"/>
      <c r="C569" s="172"/>
      <c r="D569" s="172"/>
      <c r="E569" s="172"/>
      <c r="F569" s="172"/>
      <c r="G569" s="172"/>
      <c r="H569" s="172"/>
      <c r="I569" s="172"/>
      <c r="J569" s="172"/>
      <c r="K569" s="166"/>
      <c r="L569" s="184"/>
      <c r="O569" s="491"/>
      <c r="P569" s="491"/>
      <c r="Q569" s="172"/>
      <c r="R569" s="172"/>
      <c r="S569" s="172"/>
      <c r="T569" s="172"/>
      <c r="U569" s="172"/>
      <c r="V569" s="172"/>
      <c r="W569" s="172"/>
      <c r="X569" s="172"/>
      <c r="Y569" s="172"/>
      <c r="Z569" s="172"/>
      <c r="AA569" s="172"/>
      <c r="AB569" s="172"/>
      <c r="AC569" s="172"/>
      <c r="AD569" s="172"/>
      <c r="AE569" s="172"/>
      <c r="AF569" s="172"/>
      <c r="AG569" s="172"/>
      <c r="AH569" s="172"/>
    </row>
    <row r="570" spans="1:34" s="203" customFormat="1" ht="47.1" customHeight="1">
      <c r="A570" s="172"/>
      <c r="B570" s="172"/>
      <c r="C570" s="172"/>
      <c r="D570" s="172"/>
      <c r="E570" s="172"/>
      <c r="F570" s="172"/>
      <c r="G570" s="172"/>
      <c r="H570" s="172"/>
      <c r="I570" s="172"/>
      <c r="J570" s="172"/>
      <c r="K570" s="166"/>
      <c r="L570" s="184"/>
      <c r="O570" s="491"/>
      <c r="P570" s="491"/>
      <c r="Q570" s="172"/>
      <c r="R570" s="172"/>
      <c r="S570" s="172"/>
      <c r="T570" s="172"/>
      <c r="U570" s="172"/>
      <c r="V570" s="172"/>
      <c r="W570" s="172"/>
      <c r="X570" s="172"/>
      <c r="Y570" s="172"/>
      <c r="Z570" s="172"/>
      <c r="AA570" s="172"/>
      <c r="AB570" s="172"/>
      <c r="AC570" s="172"/>
      <c r="AD570" s="172"/>
      <c r="AE570" s="172"/>
      <c r="AF570" s="172"/>
      <c r="AG570" s="172"/>
      <c r="AH570" s="172"/>
    </row>
    <row r="571" spans="1:34" s="203" customFormat="1">
      <c r="A571" s="172"/>
      <c r="B571" s="172"/>
      <c r="C571" s="172"/>
      <c r="D571" s="172"/>
      <c r="E571" s="172"/>
      <c r="F571" s="172"/>
      <c r="G571" s="172"/>
      <c r="H571" s="172"/>
      <c r="I571" s="172"/>
      <c r="J571" s="172"/>
      <c r="K571" s="166"/>
      <c r="L571" s="38"/>
      <c r="O571" s="491"/>
      <c r="P571" s="491"/>
      <c r="Q571" s="172"/>
      <c r="R571" s="172"/>
      <c r="S571" s="172"/>
      <c r="T571" s="172"/>
      <c r="U571" s="172"/>
      <c r="V571" s="172"/>
      <c r="W571" s="172"/>
      <c r="X571" s="172"/>
      <c r="Y571" s="172"/>
      <c r="Z571" s="172"/>
      <c r="AA571" s="172"/>
      <c r="AB571" s="172"/>
      <c r="AC571" s="172"/>
      <c r="AD571" s="172"/>
      <c r="AE571" s="172"/>
      <c r="AF571" s="172"/>
      <c r="AG571" s="172"/>
      <c r="AH571" s="172"/>
    </row>
    <row r="572" spans="1:34" s="203" customFormat="1">
      <c r="A572" s="172"/>
      <c r="B572" s="172"/>
      <c r="C572" s="172"/>
      <c r="D572" s="172"/>
      <c r="E572" s="172"/>
      <c r="F572" s="172"/>
      <c r="G572" s="172"/>
      <c r="H572" s="172"/>
      <c r="I572" s="172"/>
      <c r="J572" s="172"/>
      <c r="K572" s="166"/>
      <c r="L572" s="209"/>
      <c r="O572" s="491"/>
      <c r="P572" s="491"/>
      <c r="Q572" s="172"/>
      <c r="R572" s="172"/>
      <c r="S572" s="172"/>
      <c r="T572" s="172"/>
      <c r="U572" s="172"/>
      <c r="V572" s="172"/>
      <c r="W572" s="172"/>
      <c r="X572" s="172"/>
      <c r="Y572" s="172"/>
      <c r="Z572" s="172"/>
      <c r="AA572" s="172"/>
      <c r="AB572" s="172"/>
      <c r="AC572" s="172"/>
      <c r="AD572" s="172"/>
      <c r="AE572" s="172"/>
      <c r="AF572" s="172"/>
      <c r="AG572" s="172"/>
      <c r="AH572" s="172"/>
    </row>
    <row r="573" spans="1:34" s="203" customFormat="1">
      <c r="A573" s="172"/>
      <c r="B573" s="172"/>
      <c r="C573" s="172"/>
      <c r="D573" s="172"/>
      <c r="E573" s="172"/>
      <c r="F573" s="172"/>
      <c r="G573" s="172"/>
      <c r="H573" s="172"/>
      <c r="I573" s="172"/>
      <c r="J573" s="172"/>
      <c r="K573" s="166"/>
      <c r="L573" s="209"/>
      <c r="O573" s="491"/>
      <c r="P573" s="491"/>
      <c r="Q573" s="172"/>
      <c r="R573" s="172"/>
      <c r="S573" s="172"/>
      <c r="T573" s="172"/>
      <c r="U573" s="172"/>
      <c r="V573" s="172"/>
      <c r="W573" s="172"/>
      <c r="X573" s="172"/>
      <c r="Y573" s="172"/>
      <c r="Z573" s="172"/>
      <c r="AA573" s="172"/>
      <c r="AB573" s="172"/>
      <c r="AC573" s="172"/>
      <c r="AD573" s="172"/>
      <c r="AE573" s="172"/>
      <c r="AF573" s="172"/>
      <c r="AG573" s="172"/>
      <c r="AH573" s="172"/>
    </row>
    <row r="574" spans="1:34" s="203" customFormat="1">
      <c r="A574" s="172"/>
      <c r="B574" s="172"/>
      <c r="C574" s="172"/>
      <c r="D574" s="172"/>
      <c r="E574" s="172"/>
      <c r="F574" s="172"/>
      <c r="G574" s="172"/>
      <c r="H574" s="172"/>
      <c r="I574" s="172"/>
      <c r="J574" s="172"/>
      <c r="K574" s="166"/>
      <c r="L574" s="184"/>
      <c r="O574" s="491"/>
      <c r="P574" s="491"/>
      <c r="Q574" s="172"/>
      <c r="R574" s="172"/>
      <c r="S574" s="172"/>
      <c r="T574" s="172"/>
      <c r="U574" s="172"/>
      <c r="V574" s="172"/>
      <c r="W574" s="172"/>
      <c r="X574" s="172"/>
      <c r="Y574" s="172"/>
      <c r="Z574" s="172"/>
      <c r="AA574" s="172"/>
      <c r="AB574" s="172"/>
      <c r="AC574" s="172"/>
      <c r="AD574" s="172"/>
      <c r="AE574" s="172"/>
      <c r="AF574" s="172"/>
      <c r="AG574" s="172"/>
      <c r="AH574" s="172"/>
    </row>
    <row r="575" spans="1:34" s="203" customFormat="1">
      <c r="A575" s="172"/>
      <c r="B575" s="172"/>
      <c r="C575" s="172"/>
      <c r="D575" s="172"/>
      <c r="E575" s="172"/>
      <c r="F575" s="172"/>
      <c r="G575" s="172"/>
      <c r="H575" s="172"/>
      <c r="I575" s="172"/>
      <c r="J575" s="172"/>
      <c r="K575" s="166"/>
      <c r="L575" s="184"/>
      <c r="O575" s="491"/>
      <c r="P575" s="491"/>
      <c r="Q575" s="172"/>
      <c r="R575" s="172"/>
      <c r="S575" s="172"/>
      <c r="T575" s="172"/>
      <c r="U575" s="172"/>
      <c r="V575" s="172"/>
      <c r="W575" s="172"/>
      <c r="X575" s="172"/>
      <c r="Y575" s="172"/>
      <c r="Z575" s="172"/>
      <c r="AA575" s="172"/>
      <c r="AB575" s="172"/>
      <c r="AC575" s="172"/>
      <c r="AD575" s="172"/>
      <c r="AE575" s="172"/>
      <c r="AF575" s="172"/>
      <c r="AG575" s="172"/>
      <c r="AH575" s="172"/>
    </row>
    <row r="576" spans="1:34" s="203" customFormat="1">
      <c r="A576" s="172"/>
      <c r="B576" s="172"/>
      <c r="C576" s="172"/>
      <c r="D576" s="172"/>
      <c r="E576" s="172"/>
      <c r="F576" s="172"/>
      <c r="G576" s="172"/>
      <c r="H576" s="172"/>
      <c r="I576" s="172"/>
      <c r="J576" s="172"/>
      <c r="K576" s="166"/>
      <c r="L576" s="184"/>
      <c r="O576" s="491"/>
      <c r="P576" s="491"/>
      <c r="Q576" s="172"/>
      <c r="R576" s="172"/>
      <c r="S576" s="172"/>
      <c r="T576" s="172"/>
      <c r="U576" s="172"/>
      <c r="V576" s="172"/>
      <c r="W576" s="172"/>
      <c r="X576" s="172"/>
      <c r="Y576" s="172"/>
      <c r="Z576" s="172"/>
      <c r="AA576" s="172"/>
      <c r="AB576" s="172"/>
      <c r="AC576" s="172"/>
      <c r="AD576" s="172"/>
      <c r="AE576" s="172"/>
      <c r="AF576" s="172"/>
      <c r="AG576" s="172"/>
      <c r="AH576" s="172"/>
    </row>
    <row r="577" spans="1:34" s="203" customFormat="1">
      <c r="A577" s="172"/>
      <c r="B577" s="172"/>
      <c r="C577" s="172"/>
      <c r="D577" s="172"/>
      <c r="E577" s="172"/>
      <c r="F577" s="172"/>
      <c r="G577" s="172"/>
      <c r="H577" s="172"/>
      <c r="I577" s="172"/>
      <c r="J577" s="172"/>
      <c r="K577" s="166"/>
      <c r="L577" s="184"/>
      <c r="O577" s="491"/>
      <c r="P577" s="491"/>
      <c r="Q577" s="172"/>
      <c r="R577" s="172"/>
      <c r="S577" s="172"/>
      <c r="T577" s="172"/>
      <c r="U577" s="172"/>
      <c r="V577" s="172"/>
      <c r="W577" s="172"/>
      <c r="X577" s="172"/>
      <c r="Y577" s="172"/>
      <c r="Z577" s="172"/>
      <c r="AA577" s="172"/>
      <c r="AB577" s="172"/>
      <c r="AC577" s="172"/>
      <c r="AD577" s="172"/>
      <c r="AE577" s="172"/>
      <c r="AF577" s="172"/>
      <c r="AG577" s="172"/>
      <c r="AH577" s="172"/>
    </row>
    <row r="578" spans="1:34" s="203" customFormat="1">
      <c r="A578" s="172"/>
      <c r="B578" s="172"/>
      <c r="C578" s="172"/>
      <c r="D578" s="172"/>
      <c r="E578" s="172"/>
      <c r="F578" s="172"/>
      <c r="G578" s="172"/>
      <c r="H578" s="172"/>
      <c r="I578" s="172"/>
      <c r="J578" s="172"/>
      <c r="K578" s="166"/>
      <c r="L578" s="184"/>
      <c r="O578" s="491"/>
      <c r="P578" s="491"/>
      <c r="Q578" s="172"/>
      <c r="R578" s="172"/>
      <c r="S578" s="172"/>
      <c r="T578" s="172"/>
      <c r="U578" s="172"/>
      <c r="V578" s="172"/>
      <c r="W578" s="172"/>
      <c r="X578" s="172"/>
      <c r="Y578" s="172"/>
      <c r="Z578" s="172"/>
      <c r="AA578" s="172"/>
      <c r="AB578" s="172"/>
      <c r="AC578" s="172"/>
      <c r="AD578" s="172"/>
      <c r="AE578" s="172"/>
      <c r="AF578" s="172"/>
      <c r="AG578" s="172"/>
      <c r="AH578" s="172"/>
    </row>
    <row r="579" spans="1:34" s="203" customFormat="1">
      <c r="A579" s="172"/>
      <c r="B579" s="172"/>
      <c r="C579" s="172"/>
      <c r="D579" s="172"/>
      <c r="E579" s="172"/>
      <c r="F579" s="172"/>
      <c r="G579" s="172"/>
      <c r="H579" s="172"/>
      <c r="I579" s="172"/>
      <c r="J579" s="172"/>
      <c r="K579" s="166"/>
      <c r="L579" s="184"/>
      <c r="O579" s="491"/>
      <c r="P579" s="491"/>
      <c r="Q579" s="172"/>
      <c r="R579" s="172"/>
      <c r="S579" s="172"/>
      <c r="T579" s="172"/>
      <c r="U579" s="172"/>
      <c r="V579" s="172"/>
      <c r="W579" s="172"/>
      <c r="X579" s="172"/>
      <c r="Y579" s="172"/>
      <c r="Z579" s="172"/>
      <c r="AA579" s="172"/>
      <c r="AB579" s="172"/>
      <c r="AC579" s="172"/>
      <c r="AD579" s="172"/>
      <c r="AE579" s="172"/>
      <c r="AF579" s="172"/>
      <c r="AG579" s="172"/>
      <c r="AH579" s="172"/>
    </row>
    <row r="580" spans="1:34" s="203" customFormat="1">
      <c r="A580" s="172"/>
      <c r="B580" s="172"/>
      <c r="C580" s="172"/>
      <c r="D580" s="172"/>
      <c r="E580" s="172"/>
      <c r="F580" s="172"/>
      <c r="G580" s="172"/>
      <c r="H580" s="172"/>
      <c r="I580" s="172"/>
      <c r="J580" s="172"/>
      <c r="K580" s="166"/>
      <c r="L580" s="184"/>
      <c r="O580" s="491"/>
      <c r="P580" s="491"/>
      <c r="Q580" s="172"/>
      <c r="R580" s="172"/>
      <c r="S580" s="172"/>
      <c r="T580" s="172"/>
      <c r="U580" s="172"/>
      <c r="V580" s="172"/>
      <c r="W580" s="172"/>
      <c r="X580" s="172"/>
      <c r="Y580" s="172"/>
      <c r="Z580" s="172"/>
      <c r="AA580" s="172"/>
      <c r="AB580" s="172"/>
      <c r="AC580" s="172"/>
      <c r="AD580" s="172"/>
      <c r="AE580" s="172"/>
      <c r="AF580" s="172"/>
      <c r="AG580" s="172"/>
      <c r="AH580" s="172"/>
    </row>
    <row r="581" spans="1:34" s="203" customFormat="1">
      <c r="A581" s="172"/>
      <c r="B581" s="172"/>
      <c r="C581" s="172"/>
      <c r="D581" s="172"/>
      <c r="E581" s="172"/>
      <c r="F581" s="172"/>
      <c r="G581" s="172"/>
      <c r="H581" s="172"/>
      <c r="I581" s="172"/>
      <c r="J581" s="172"/>
      <c r="K581" s="166"/>
      <c r="L581" s="184"/>
      <c r="O581" s="491"/>
      <c r="P581" s="491"/>
      <c r="Q581" s="172"/>
      <c r="R581" s="172"/>
      <c r="S581" s="172"/>
      <c r="T581" s="172"/>
      <c r="U581" s="172"/>
      <c r="V581" s="172"/>
      <c r="W581" s="172"/>
      <c r="X581" s="172"/>
      <c r="Y581" s="172"/>
      <c r="Z581" s="172"/>
      <c r="AA581" s="172"/>
      <c r="AB581" s="172"/>
      <c r="AC581" s="172"/>
      <c r="AD581" s="172"/>
      <c r="AE581" s="172"/>
      <c r="AF581" s="172"/>
      <c r="AG581" s="172"/>
      <c r="AH581" s="172"/>
    </row>
    <row r="582" spans="1:34" s="203" customFormat="1">
      <c r="A582" s="172"/>
      <c r="B582" s="172"/>
      <c r="C582" s="172"/>
      <c r="D582" s="172"/>
      <c r="E582" s="172"/>
      <c r="F582" s="172"/>
      <c r="G582" s="172"/>
      <c r="H582" s="172"/>
      <c r="I582" s="172"/>
      <c r="J582" s="172"/>
      <c r="K582" s="166"/>
      <c r="L582" s="184"/>
      <c r="O582" s="491"/>
      <c r="P582" s="491"/>
      <c r="Q582" s="172"/>
      <c r="R582" s="172"/>
      <c r="S582" s="172"/>
      <c r="T582" s="172"/>
      <c r="U582" s="172"/>
      <c r="V582" s="172"/>
      <c r="W582" s="172"/>
      <c r="X582" s="172"/>
      <c r="Y582" s="172"/>
      <c r="Z582" s="172"/>
      <c r="AA582" s="172"/>
      <c r="AB582" s="172"/>
      <c r="AC582" s="172"/>
      <c r="AD582" s="172"/>
      <c r="AE582" s="172"/>
      <c r="AF582" s="172"/>
      <c r="AG582" s="172"/>
      <c r="AH582" s="172"/>
    </row>
    <row r="583" spans="1:34" s="203" customFormat="1">
      <c r="A583" s="172"/>
      <c r="B583" s="172"/>
      <c r="C583" s="172"/>
      <c r="D583" s="172"/>
      <c r="E583" s="172"/>
      <c r="F583" s="172"/>
      <c r="G583" s="172"/>
      <c r="H583" s="172"/>
      <c r="I583" s="172"/>
      <c r="J583" s="172"/>
      <c r="K583" s="166"/>
      <c r="L583" s="184"/>
      <c r="O583" s="491"/>
      <c r="P583" s="491"/>
      <c r="Q583" s="172"/>
      <c r="R583" s="172"/>
      <c r="S583" s="172"/>
      <c r="T583" s="172"/>
      <c r="U583" s="172"/>
      <c r="V583" s="172"/>
      <c r="W583" s="172"/>
      <c r="X583" s="172"/>
      <c r="Y583" s="172"/>
      <c r="Z583" s="172"/>
      <c r="AA583" s="172"/>
      <c r="AB583" s="172"/>
      <c r="AC583" s="172"/>
      <c r="AD583" s="172"/>
      <c r="AE583" s="172"/>
      <c r="AF583" s="172"/>
      <c r="AG583" s="172"/>
      <c r="AH583" s="172"/>
    </row>
    <row r="584" spans="1:34" s="203" customFormat="1" ht="24" customHeight="1">
      <c r="A584" s="172"/>
      <c r="B584" s="172"/>
      <c r="C584" s="172"/>
      <c r="D584" s="172"/>
      <c r="E584" s="172"/>
      <c r="F584" s="172"/>
      <c r="G584" s="172"/>
      <c r="H584" s="172"/>
      <c r="I584" s="172"/>
      <c r="J584" s="172"/>
      <c r="K584" s="166"/>
      <c r="L584" s="184"/>
      <c r="O584" s="491"/>
      <c r="P584" s="491"/>
      <c r="Q584" s="172"/>
      <c r="R584" s="172"/>
      <c r="S584" s="172"/>
      <c r="T584" s="172"/>
      <c r="U584" s="172"/>
      <c r="V584" s="172"/>
      <c r="W584" s="172"/>
      <c r="X584" s="172"/>
      <c r="Y584" s="172"/>
      <c r="Z584" s="172"/>
      <c r="AA584" s="172"/>
      <c r="AB584" s="172"/>
      <c r="AC584" s="172"/>
      <c r="AD584" s="172"/>
      <c r="AE584" s="172"/>
      <c r="AF584" s="172"/>
      <c r="AG584" s="172"/>
      <c r="AH584" s="172"/>
    </row>
    <row r="585" spans="1:34" s="203" customFormat="1">
      <c r="A585" s="172"/>
      <c r="B585" s="172"/>
      <c r="C585" s="172"/>
      <c r="D585" s="172"/>
      <c r="E585" s="172"/>
      <c r="F585" s="172"/>
      <c r="G585" s="172"/>
      <c r="H585" s="172"/>
      <c r="I585" s="172"/>
      <c r="J585" s="172"/>
      <c r="K585" s="166"/>
      <c r="L585" s="209"/>
      <c r="O585" s="491"/>
      <c r="P585" s="491"/>
      <c r="Q585" s="172"/>
      <c r="R585" s="172"/>
      <c r="S585" s="172"/>
      <c r="T585" s="172"/>
      <c r="U585" s="172"/>
      <c r="V585" s="172"/>
      <c r="W585" s="172"/>
      <c r="X585" s="172"/>
      <c r="Y585" s="172"/>
      <c r="Z585" s="172"/>
      <c r="AA585" s="172"/>
      <c r="AB585" s="172"/>
      <c r="AC585" s="172"/>
      <c r="AD585" s="172"/>
      <c r="AE585" s="172"/>
      <c r="AF585" s="172"/>
      <c r="AG585" s="172"/>
      <c r="AH585" s="172"/>
    </row>
    <row r="586" spans="1:34" s="203" customFormat="1">
      <c r="A586" s="172"/>
      <c r="B586" s="172"/>
      <c r="C586" s="172"/>
      <c r="D586" s="172"/>
      <c r="E586" s="172"/>
      <c r="F586" s="172"/>
      <c r="G586" s="172"/>
      <c r="H586" s="172"/>
      <c r="I586" s="172"/>
      <c r="J586" s="172"/>
      <c r="K586" s="166"/>
      <c r="L586" s="209"/>
      <c r="O586" s="491"/>
      <c r="P586" s="491"/>
      <c r="Q586" s="172"/>
      <c r="R586" s="172"/>
      <c r="S586" s="172"/>
      <c r="T586" s="172"/>
      <c r="U586" s="172"/>
      <c r="V586" s="172"/>
      <c r="W586" s="172"/>
      <c r="X586" s="172"/>
      <c r="Y586" s="172"/>
      <c r="Z586" s="172"/>
      <c r="AA586" s="172"/>
      <c r="AB586" s="172"/>
      <c r="AC586" s="172"/>
      <c r="AD586" s="172"/>
      <c r="AE586" s="172"/>
      <c r="AF586" s="172"/>
      <c r="AG586" s="172"/>
      <c r="AH586" s="172"/>
    </row>
    <row r="587" spans="1:34" s="203" customFormat="1">
      <c r="A587" s="172"/>
      <c r="B587" s="172"/>
      <c r="C587" s="172"/>
      <c r="D587" s="172"/>
      <c r="E587" s="172"/>
      <c r="F587" s="172"/>
      <c r="G587" s="172"/>
      <c r="H587" s="172"/>
      <c r="I587" s="172"/>
      <c r="J587" s="172"/>
      <c r="K587" s="166"/>
      <c r="L587" s="209"/>
      <c r="O587" s="491"/>
      <c r="P587" s="491"/>
      <c r="Q587" s="172"/>
      <c r="R587" s="172"/>
      <c r="S587" s="172"/>
      <c r="T587" s="172"/>
      <c r="U587" s="172"/>
      <c r="V587" s="172"/>
      <c r="W587" s="172"/>
      <c r="X587" s="172"/>
      <c r="Y587" s="172"/>
      <c r="Z587" s="172"/>
      <c r="AA587" s="172"/>
      <c r="AB587" s="172"/>
      <c r="AC587" s="172"/>
      <c r="AD587" s="172"/>
      <c r="AE587" s="172"/>
      <c r="AF587" s="172"/>
      <c r="AG587" s="172"/>
      <c r="AH587" s="172"/>
    </row>
    <row r="588" spans="1:34" s="203" customFormat="1">
      <c r="A588" s="172"/>
      <c r="B588" s="172"/>
      <c r="C588" s="172"/>
      <c r="D588" s="172"/>
      <c r="E588" s="172"/>
      <c r="F588" s="172"/>
      <c r="G588" s="172"/>
      <c r="H588" s="172"/>
      <c r="I588" s="172"/>
      <c r="J588" s="172"/>
      <c r="K588" s="172"/>
      <c r="L588" s="1036"/>
      <c r="O588" s="491"/>
      <c r="P588" s="491"/>
      <c r="Q588" s="172"/>
      <c r="R588" s="172"/>
      <c r="S588" s="172"/>
      <c r="T588" s="172"/>
      <c r="U588" s="172"/>
      <c r="V588" s="172"/>
      <c r="W588" s="172"/>
      <c r="X588" s="172"/>
      <c r="Y588" s="172"/>
      <c r="Z588" s="172"/>
      <c r="AA588" s="172"/>
      <c r="AB588" s="172"/>
      <c r="AC588" s="172"/>
      <c r="AD588" s="172"/>
      <c r="AE588" s="172"/>
      <c r="AF588" s="172"/>
      <c r="AG588" s="172"/>
      <c r="AH588" s="172"/>
    </row>
    <row r="589" spans="1:34" s="203" customFormat="1">
      <c r="A589" s="172"/>
      <c r="B589" s="172"/>
      <c r="C589" s="172"/>
      <c r="D589" s="172"/>
      <c r="E589" s="172"/>
      <c r="F589" s="172"/>
      <c r="G589" s="172"/>
      <c r="H589" s="172"/>
      <c r="I589" s="172"/>
      <c r="J589" s="172"/>
      <c r="K589" s="172"/>
      <c r="L589" s="1036"/>
      <c r="O589" s="491"/>
      <c r="P589" s="491"/>
      <c r="Q589" s="172"/>
      <c r="R589" s="172"/>
      <c r="S589" s="172"/>
      <c r="T589" s="172"/>
      <c r="U589" s="172"/>
      <c r="V589" s="172"/>
      <c r="W589" s="172"/>
      <c r="X589" s="172"/>
      <c r="Y589" s="172"/>
      <c r="Z589" s="172"/>
      <c r="AA589" s="172"/>
      <c r="AB589" s="172"/>
      <c r="AC589" s="172"/>
      <c r="AD589" s="172"/>
      <c r="AE589" s="172"/>
      <c r="AF589" s="172"/>
      <c r="AG589" s="172"/>
      <c r="AH589" s="172"/>
    </row>
    <row r="590" spans="1:34" s="203" customFormat="1">
      <c r="A590" s="172"/>
      <c r="B590" s="172"/>
      <c r="C590" s="172"/>
      <c r="D590" s="172"/>
      <c r="E590" s="172"/>
      <c r="F590" s="172"/>
      <c r="G590" s="172"/>
      <c r="H590" s="172"/>
      <c r="I590" s="172"/>
      <c r="J590" s="172"/>
      <c r="K590" s="172"/>
      <c r="L590" s="210"/>
      <c r="O590" s="491"/>
      <c r="P590" s="491"/>
      <c r="Q590" s="172"/>
      <c r="R590" s="172"/>
      <c r="S590" s="172"/>
      <c r="T590" s="172"/>
      <c r="U590" s="172"/>
      <c r="V590" s="172"/>
      <c r="W590" s="172"/>
      <c r="X590" s="172"/>
      <c r="Y590" s="172"/>
      <c r="Z590" s="172"/>
      <c r="AA590" s="172"/>
      <c r="AB590" s="172"/>
      <c r="AC590" s="172"/>
      <c r="AD590" s="172"/>
      <c r="AE590" s="172"/>
      <c r="AF590" s="172"/>
      <c r="AG590" s="172"/>
      <c r="AH590" s="172"/>
    </row>
    <row r="591" spans="1:34" s="203" customFormat="1">
      <c r="A591" s="172"/>
      <c r="B591" s="172"/>
      <c r="C591" s="172"/>
      <c r="D591" s="172"/>
      <c r="E591" s="172"/>
      <c r="F591" s="172"/>
      <c r="G591" s="172"/>
      <c r="H591" s="172"/>
      <c r="I591" s="172"/>
      <c r="J591" s="172"/>
      <c r="K591" s="172"/>
      <c r="L591" s="169"/>
      <c r="O591" s="491"/>
      <c r="P591" s="491"/>
      <c r="Q591" s="172"/>
      <c r="R591" s="172"/>
      <c r="S591" s="172"/>
      <c r="T591" s="172"/>
      <c r="U591" s="172"/>
      <c r="V591" s="172"/>
      <c r="W591" s="172"/>
      <c r="X591" s="172"/>
      <c r="Y591" s="172"/>
      <c r="Z591" s="172"/>
      <c r="AA591" s="172"/>
      <c r="AB591" s="172"/>
      <c r="AC591" s="172"/>
      <c r="AD591" s="172"/>
      <c r="AE591" s="172"/>
      <c r="AF591" s="172"/>
      <c r="AG591" s="172"/>
      <c r="AH591" s="172"/>
    </row>
    <row r="592" spans="1:34" s="203" customFormat="1">
      <c r="A592" s="172"/>
      <c r="B592" s="172"/>
      <c r="C592" s="172"/>
      <c r="D592" s="172"/>
      <c r="E592" s="172"/>
      <c r="F592" s="172"/>
      <c r="G592" s="172"/>
      <c r="H592" s="172"/>
      <c r="I592" s="172"/>
      <c r="J592" s="172"/>
      <c r="K592" s="172"/>
      <c r="L592" s="169"/>
      <c r="O592" s="491"/>
      <c r="P592" s="491"/>
      <c r="Q592" s="172"/>
      <c r="R592" s="172"/>
      <c r="S592" s="172"/>
      <c r="T592" s="172"/>
      <c r="U592" s="172"/>
      <c r="V592" s="172"/>
      <c r="W592" s="172"/>
      <c r="X592" s="172"/>
      <c r="Y592" s="172"/>
      <c r="Z592" s="172"/>
      <c r="AA592" s="172"/>
      <c r="AB592" s="172"/>
      <c r="AC592" s="172"/>
      <c r="AD592" s="172"/>
      <c r="AE592" s="172"/>
      <c r="AF592" s="172"/>
      <c r="AG592" s="172"/>
      <c r="AH592" s="172"/>
    </row>
    <row r="593" spans="1:34" s="203" customFormat="1">
      <c r="A593" s="172"/>
      <c r="B593" s="172"/>
      <c r="C593" s="172"/>
      <c r="D593" s="172"/>
      <c r="E593" s="172"/>
      <c r="F593" s="172"/>
      <c r="G593" s="172"/>
      <c r="H593" s="172"/>
      <c r="I593" s="172"/>
      <c r="J593" s="172"/>
      <c r="K593" s="172"/>
      <c r="L593" s="169"/>
      <c r="O593" s="491"/>
      <c r="P593" s="491"/>
      <c r="Q593" s="172"/>
      <c r="R593" s="172"/>
      <c r="S593" s="172"/>
      <c r="T593" s="172"/>
      <c r="U593" s="172"/>
      <c r="V593" s="172"/>
      <c r="W593" s="172"/>
      <c r="X593" s="172"/>
      <c r="Y593" s="172"/>
      <c r="Z593" s="172"/>
      <c r="AA593" s="172"/>
      <c r="AB593" s="172"/>
      <c r="AC593" s="172"/>
      <c r="AD593" s="172"/>
      <c r="AE593" s="172"/>
      <c r="AF593" s="172"/>
      <c r="AG593" s="172"/>
      <c r="AH593" s="172"/>
    </row>
    <row r="594" spans="1:34" s="203" customFormat="1">
      <c r="A594" s="172"/>
      <c r="B594" s="172"/>
      <c r="C594" s="172"/>
      <c r="D594" s="172"/>
      <c r="E594" s="172"/>
      <c r="F594" s="172"/>
      <c r="G594" s="172"/>
      <c r="H594" s="172"/>
      <c r="I594" s="172"/>
      <c r="J594" s="172"/>
      <c r="K594" s="172"/>
      <c r="L594" s="169"/>
      <c r="O594" s="491"/>
      <c r="P594" s="491"/>
      <c r="Q594" s="172"/>
      <c r="R594" s="172"/>
      <c r="S594" s="172"/>
      <c r="T594" s="172"/>
      <c r="U594" s="172"/>
      <c r="V594" s="172"/>
      <c r="W594" s="172"/>
      <c r="X594" s="172"/>
      <c r="Y594" s="172"/>
      <c r="Z594" s="172"/>
      <c r="AA594" s="172"/>
      <c r="AB594" s="172"/>
      <c r="AC594" s="172"/>
      <c r="AD594" s="172"/>
      <c r="AE594" s="172"/>
      <c r="AF594" s="172"/>
      <c r="AG594" s="172"/>
      <c r="AH594" s="172"/>
    </row>
  </sheetData>
  <mergeCells count="179">
    <mergeCell ref="G173:J173"/>
    <mergeCell ref="K173:K174"/>
    <mergeCell ref="G174:J174"/>
    <mergeCell ref="L588:L589"/>
    <mergeCell ref="B124:C124"/>
    <mergeCell ref="B131:C131"/>
    <mergeCell ref="A173:A174"/>
    <mergeCell ref="B173:F174"/>
    <mergeCell ref="B118:C118"/>
    <mergeCell ref="B119:C119"/>
    <mergeCell ref="B120:C120"/>
    <mergeCell ref="B121:C121"/>
    <mergeCell ref="B122:C122"/>
    <mergeCell ref="B123:C123"/>
    <mergeCell ref="B125:C125"/>
    <mergeCell ref="B126:C126"/>
    <mergeCell ref="B127:C127"/>
    <mergeCell ref="B128:C128"/>
    <mergeCell ref="B129:C129"/>
    <mergeCell ref="B130:C130"/>
    <mergeCell ref="B132:C132"/>
    <mergeCell ref="B133:C133"/>
    <mergeCell ref="B134:C134"/>
    <mergeCell ref="B135:C135"/>
    <mergeCell ref="B136:C136"/>
    <mergeCell ref="B137:C137"/>
    <mergeCell ref="B138:C138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1:J1"/>
    <mergeCell ref="A2:K2"/>
    <mergeCell ref="A8:A9"/>
    <mergeCell ref="B8:C9"/>
    <mergeCell ref="D8:D9"/>
    <mergeCell ref="E8:E9"/>
    <mergeCell ref="F8:G8"/>
    <mergeCell ref="H8:I8"/>
    <mergeCell ref="J8:J9"/>
    <mergeCell ref="K8:K9"/>
    <mergeCell ref="B170:C17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71:C171"/>
    <mergeCell ref="B148:C148"/>
    <mergeCell ref="B149:C149"/>
    <mergeCell ref="B150:C150"/>
    <mergeCell ref="B151:C151"/>
    <mergeCell ref="B152:C152"/>
    <mergeCell ref="B172:C17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2:C162"/>
    <mergeCell ref="B164:C164"/>
    <mergeCell ref="B166:C166"/>
    <mergeCell ref="B167:C167"/>
    <mergeCell ref="B161:C161"/>
    <mergeCell ref="B163:C163"/>
    <mergeCell ref="B165:C165"/>
    <mergeCell ref="B168:C168"/>
    <mergeCell ref="B169:C169"/>
  </mergeCells>
  <printOptions horizontalCentered="1"/>
  <pageMargins left="0.39370078740157483" right="0.19685039370078741" top="0.39370078740157483" bottom="0.39370078740157483" header="0.31496062992125984" footer="0.19685039370078741"/>
  <pageSetup paperSize="9" scale="85" orientation="landscape" r:id="rId1"/>
  <headerFooter>
    <oddFooter>&amp;C&amp;"TH SarabunPSK,Regular"&amp;14&amp;A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1"/>
  <sheetViews>
    <sheetView view="pageBreakPreview" zoomScale="80" zoomScaleNormal="100" zoomScaleSheetLayoutView="80" workbookViewId="0">
      <selection activeCell="AB22" sqref="AB22"/>
    </sheetView>
  </sheetViews>
  <sheetFormatPr defaultColWidth="9" defaultRowHeight="21"/>
  <cols>
    <col min="1" max="1" width="7.625" style="172" customWidth="1"/>
    <col min="2" max="2" width="6.625" style="172" customWidth="1"/>
    <col min="3" max="3" width="34.25" style="172" customWidth="1"/>
    <col min="4" max="4" width="8.875" style="172" bestFit="1" customWidth="1"/>
    <col min="5" max="5" width="7.625" style="172" customWidth="1"/>
    <col min="6" max="6" width="11.75" style="172" bestFit="1" customWidth="1"/>
    <col min="7" max="7" width="16.125" style="172" customWidth="1"/>
    <col min="8" max="8" width="11.75" style="172" bestFit="1" customWidth="1"/>
    <col min="9" max="9" width="16.75" style="172" bestFit="1" customWidth="1"/>
    <col min="10" max="10" width="15.5" style="172" bestFit="1" customWidth="1"/>
    <col min="11" max="11" width="11.625" style="172" customWidth="1"/>
    <col min="12" max="12" width="1.875" style="172" customWidth="1"/>
    <col min="13" max="13" width="16.5" style="203" bestFit="1" customWidth="1"/>
    <col min="14" max="14" width="15" style="203" bestFit="1" customWidth="1"/>
    <col min="15" max="15" width="12.25" style="491" bestFit="1" customWidth="1"/>
    <col min="16" max="16" width="9.875" style="491" bestFit="1" customWidth="1"/>
    <col min="17" max="17" width="12.25" style="172" bestFit="1" customWidth="1"/>
    <col min="18" max="16384" width="9" style="172"/>
  </cols>
  <sheetData>
    <row r="1" spans="1:17">
      <c r="A1" s="929"/>
      <c r="B1" s="929"/>
      <c r="C1" s="929"/>
      <c r="D1" s="929"/>
      <c r="E1" s="929"/>
      <c r="F1" s="929"/>
      <c r="G1" s="929"/>
      <c r="H1" s="929"/>
      <c r="I1" s="929"/>
      <c r="J1" s="929"/>
      <c r="K1" s="34" t="s">
        <v>31</v>
      </c>
    </row>
    <row r="2" spans="1:17">
      <c r="A2" s="929" t="s">
        <v>35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M2" s="206"/>
      <c r="O2" s="163"/>
    </row>
    <row r="3" spans="1:17">
      <c r="A3" s="172" t="s">
        <v>50</v>
      </c>
      <c r="B3" s="172" t="str">
        <f>ปร.6_สรุปราคากลางงานก่อสร้าง!C3</f>
        <v>โครงการอาคารจอดรถ 7 ชั้น (สำหรับรองรับฝ่ายสมุนไพรเเละเภสัชเคมีภัณฑ์ เเละโรงงานผลิตยารังสิต 1)</v>
      </c>
    </row>
    <row r="4" spans="1:17">
      <c r="A4" s="167" t="s">
        <v>113</v>
      </c>
      <c r="C4" s="172" t="str">
        <f>ปร.6_สรุปราคากลางงานก่อสร้าง!C5</f>
        <v>โรงงานผลิตยารังสิต องค์การเภสัชกรรม (ธัญบุรี)</v>
      </c>
      <c r="H4" s="680" t="s">
        <v>46</v>
      </c>
      <c r="I4" s="29" t="str">
        <f>ปร.6_สรุปราคากลางงานก่อสร้าง!C7</f>
        <v>01-21-AT00-001</v>
      </c>
      <c r="J4" s="167"/>
      <c r="M4" s="206"/>
      <c r="O4" s="163"/>
    </row>
    <row r="5" spans="1:17">
      <c r="A5" s="172" t="s">
        <v>383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M5" s="206"/>
    </row>
    <row r="6" spans="1:17">
      <c r="A6" s="175" t="s">
        <v>384</v>
      </c>
      <c r="B6" s="175"/>
      <c r="C6" s="175"/>
      <c r="D6" s="175"/>
      <c r="E6" s="175"/>
      <c r="F6" s="175"/>
      <c r="G6" s="175"/>
      <c r="H6" s="175"/>
      <c r="I6" s="166"/>
      <c r="J6" s="166"/>
      <c r="K6" s="166"/>
      <c r="M6" s="206"/>
      <c r="O6" s="163"/>
      <c r="Q6" s="37"/>
    </row>
    <row r="7" spans="1:17" ht="21.75" thickBot="1">
      <c r="A7" s="175" t="s">
        <v>782</v>
      </c>
      <c r="B7" s="166"/>
      <c r="C7" s="166"/>
      <c r="D7" s="14"/>
      <c r="E7" s="675" t="s">
        <v>54</v>
      </c>
      <c r="F7" s="674">
        <f>ปร.6_สรุปราคากลางงานก่อสร้าง!B9</f>
        <v>20</v>
      </c>
      <c r="G7" s="674" t="s">
        <v>98</v>
      </c>
      <c r="H7" s="682" t="str">
        <f>ปร.6_สรุปราคากลางงานก่อสร้าง!D9</f>
        <v>มกราคม</v>
      </c>
      <c r="I7" s="680" t="s">
        <v>55</v>
      </c>
      <c r="J7" s="681">
        <f>ปร.6_สรุปราคากลางงานก่อสร้าง!F9</f>
        <v>2565</v>
      </c>
      <c r="K7" s="166"/>
      <c r="M7" s="206"/>
      <c r="O7" s="163"/>
      <c r="Q7" s="37"/>
    </row>
    <row r="8" spans="1:17">
      <c r="A8" s="934" t="s">
        <v>5</v>
      </c>
      <c r="B8" s="930" t="s">
        <v>0</v>
      </c>
      <c r="C8" s="936"/>
      <c r="D8" s="938" t="s">
        <v>1</v>
      </c>
      <c r="E8" s="938" t="s">
        <v>2</v>
      </c>
      <c r="F8" s="940" t="s">
        <v>6</v>
      </c>
      <c r="G8" s="941"/>
      <c r="H8" s="940" t="s">
        <v>7</v>
      </c>
      <c r="I8" s="941"/>
      <c r="J8" s="930" t="s">
        <v>8</v>
      </c>
      <c r="K8" s="932" t="s">
        <v>4</v>
      </c>
      <c r="L8" s="39"/>
      <c r="M8" s="206"/>
      <c r="Q8" s="37"/>
    </row>
    <row r="9" spans="1:17" ht="21.75" thickBot="1">
      <c r="A9" s="935"/>
      <c r="B9" s="931"/>
      <c r="C9" s="937"/>
      <c r="D9" s="939"/>
      <c r="E9" s="939"/>
      <c r="F9" s="734" t="s">
        <v>9</v>
      </c>
      <c r="G9" s="762" t="s">
        <v>3</v>
      </c>
      <c r="H9" s="734" t="s">
        <v>9</v>
      </c>
      <c r="I9" s="762" t="s">
        <v>3</v>
      </c>
      <c r="J9" s="931"/>
      <c r="K9" s="933"/>
      <c r="L9" s="39"/>
      <c r="M9" s="206"/>
      <c r="O9" s="163"/>
      <c r="Q9" s="37"/>
    </row>
    <row r="10" spans="1:17">
      <c r="A10" s="278">
        <v>1</v>
      </c>
      <c r="B10" s="1061" t="s">
        <v>214</v>
      </c>
      <c r="C10" s="1062"/>
      <c r="D10" s="279"/>
      <c r="E10" s="280"/>
      <c r="F10" s="763"/>
      <c r="G10" s="484"/>
      <c r="H10" s="282"/>
      <c r="I10" s="484"/>
      <c r="J10" s="283"/>
      <c r="K10" s="284"/>
      <c r="L10" s="39"/>
      <c r="M10" s="206"/>
      <c r="O10" s="163"/>
    </row>
    <row r="11" spans="1:17">
      <c r="A11" s="278">
        <v>1.1000000000000001</v>
      </c>
      <c r="B11" s="1063" t="s">
        <v>215</v>
      </c>
      <c r="C11" s="1064"/>
      <c r="D11" s="446"/>
      <c r="E11" s="280"/>
      <c r="F11" s="447"/>
      <c r="G11" s="484"/>
      <c r="H11" s="447"/>
      <c r="I11" s="484"/>
      <c r="J11" s="448"/>
      <c r="K11" s="449"/>
      <c r="L11" s="39"/>
      <c r="M11" s="206"/>
    </row>
    <row r="12" spans="1:17">
      <c r="A12" s="112"/>
      <c r="B12" s="1052" t="s">
        <v>216</v>
      </c>
      <c r="C12" s="1053"/>
      <c r="D12" s="446"/>
      <c r="E12" s="280"/>
      <c r="F12" s="447"/>
      <c r="G12" s="484"/>
      <c r="H12" s="447"/>
      <c r="I12" s="484"/>
      <c r="J12" s="448"/>
      <c r="K12" s="449"/>
      <c r="L12" s="39"/>
      <c r="M12" s="206"/>
      <c r="Q12" s="37"/>
    </row>
    <row r="13" spans="1:17">
      <c r="A13" s="112"/>
      <c r="B13" s="1010" t="s">
        <v>217</v>
      </c>
      <c r="C13" s="1011"/>
      <c r="D13" s="446">
        <v>1371</v>
      </c>
      <c r="E13" s="280" t="s">
        <v>41</v>
      </c>
      <c r="F13" s="447">
        <v>74</v>
      </c>
      <c r="G13" s="484">
        <v>101454</v>
      </c>
      <c r="H13" s="447">
        <v>45</v>
      </c>
      <c r="I13" s="484">
        <v>61695</v>
      </c>
      <c r="J13" s="448">
        <v>163149</v>
      </c>
      <c r="K13" s="449"/>
      <c r="L13" s="39"/>
      <c r="M13" s="206"/>
    </row>
    <row r="14" spans="1:17">
      <c r="A14" s="112"/>
      <c r="B14" s="1010" t="s">
        <v>218</v>
      </c>
      <c r="C14" s="1011"/>
      <c r="D14" s="446">
        <v>1115</v>
      </c>
      <c r="E14" s="280" t="s">
        <v>41</v>
      </c>
      <c r="F14" s="447">
        <v>102</v>
      </c>
      <c r="G14" s="484">
        <v>113730</v>
      </c>
      <c r="H14" s="447">
        <v>60</v>
      </c>
      <c r="I14" s="484">
        <v>66900</v>
      </c>
      <c r="J14" s="448">
        <v>180630</v>
      </c>
      <c r="K14" s="449"/>
      <c r="L14" s="39"/>
      <c r="M14" s="206"/>
    </row>
    <row r="15" spans="1:17">
      <c r="A15" s="112"/>
      <c r="B15" s="1010" t="s">
        <v>219</v>
      </c>
      <c r="C15" s="1011"/>
      <c r="D15" s="446">
        <v>692</v>
      </c>
      <c r="E15" s="280" t="s">
        <v>41</v>
      </c>
      <c r="F15" s="447">
        <v>117</v>
      </c>
      <c r="G15" s="484">
        <v>80964</v>
      </c>
      <c r="H15" s="447">
        <v>70</v>
      </c>
      <c r="I15" s="484">
        <v>48440</v>
      </c>
      <c r="J15" s="448">
        <v>129404</v>
      </c>
      <c r="K15" s="449"/>
      <c r="L15" s="39"/>
      <c r="M15" s="206"/>
    </row>
    <row r="16" spans="1:17">
      <c r="A16" s="112"/>
      <c r="B16" s="1010" t="s">
        <v>220</v>
      </c>
      <c r="C16" s="1011"/>
      <c r="D16" s="446">
        <v>339</v>
      </c>
      <c r="E16" s="280" t="s">
        <v>41</v>
      </c>
      <c r="F16" s="447">
        <v>160</v>
      </c>
      <c r="G16" s="484">
        <v>54240</v>
      </c>
      <c r="H16" s="447">
        <v>95</v>
      </c>
      <c r="I16" s="484">
        <v>32205</v>
      </c>
      <c r="J16" s="448">
        <v>86445</v>
      </c>
      <c r="K16" s="449"/>
      <c r="L16" s="39"/>
      <c r="M16" s="206"/>
    </row>
    <row r="17" spans="1:13">
      <c r="A17" s="112"/>
      <c r="B17" s="1010" t="s">
        <v>221</v>
      </c>
      <c r="C17" s="1011"/>
      <c r="D17" s="446">
        <v>353</v>
      </c>
      <c r="E17" s="280" t="s">
        <v>41</v>
      </c>
      <c r="F17" s="447">
        <v>255</v>
      </c>
      <c r="G17" s="484">
        <v>90015</v>
      </c>
      <c r="H17" s="447">
        <v>150</v>
      </c>
      <c r="I17" s="484">
        <v>52950</v>
      </c>
      <c r="J17" s="448">
        <v>142965</v>
      </c>
      <c r="K17" s="449"/>
      <c r="L17" s="39"/>
      <c r="M17" s="206"/>
    </row>
    <row r="18" spans="1:13">
      <c r="A18" s="112"/>
      <c r="B18" s="1010" t="s">
        <v>222</v>
      </c>
      <c r="C18" s="1011"/>
      <c r="D18" s="446">
        <v>327</v>
      </c>
      <c r="E18" s="280" t="s">
        <v>41</v>
      </c>
      <c r="F18" s="447">
        <v>328</v>
      </c>
      <c r="G18" s="484">
        <v>107256</v>
      </c>
      <c r="H18" s="447">
        <v>200</v>
      </c>
      <c r="I18" s="484">
        <v>65400</v>
      </c>
      <c r="J18" s="448">
        <v>172656</v>
      </c>
      <c r="K18" s="449"/>
      <c r="L18" s="39"/>
      <c r="M18" s="206"/>
    </row>
    <row r="19" spans="1:13">
      <c r="A19" s="112"/>
      <c r="B19" s="1010" t="s">
        <v>223</v>
      </c>
      <c r="C19" s="1011"/>
      <c r="D19" s="446">
        <v>553</v>
      </c>
      <c r="E19" s="280" t="s">
        <v>41</v>
      </c>
      <c r="F19" s="447">
        <v>492</v>
      </c>
      <c r="G19" s="484">
        <v>272076</v>
      </c>
      <c r="H19" s="447">
        <v>280</v>
      </c>
      <c r="I19" s="484">
        <v>154840</v>
      </c>
      <c r="J19" s="448">
        <v>426916</v>
      </c>
      <c r="K19" s="449"/>
      <c r="L19" s="39"/>
      <c r="M19" s="206"/>
    </row>
    <row r="20" spans="1:13">
      <c r="A20" s="112"/>
      <c r="B20" s="1010" t="s">
        <v>224</v>
      </c>
      <c r="C20" s="1011"/>
      <c r="D20" s="446">
        <v>371</v>
      </c>
      <c r="E20" s="280" t="s">
        <v>41</v>
      </c>
      <c r="F20" s="447">
        <v>855</v>
      </c>
      <c r="G20" s="484">
        <v>317205</v>
      </c>
      <c r="H20" s="447">
        <v>500</v>
      </c>
      <c r="I20" s="484">
        <v>185500</v>
      </c>
      <c r="J20" s="448">
        <v>502705</v>
      </c>
      <c r="K20" s="449"/>
      <c r="L20" s="39"/>
      <c r="M20" s="206"/>
    </row>
    <row r="21" spans="1:13">
      <c r="A21" s="112"/>
      <c r="B21" s="1010" t="s">
        <v>225</v>
      </c>
      <c r="C21" s="1011"/>
      <c r="D21" s="446">
        <v>3</v>
      </c>
      <c r="E21" s="280" t="s">
        <v>41</v>
      </c>
      <c r="F21" s="447">
        <v>1321</v>
      </c>
      <c r="G21" s="484">
        <v>3963</v>
      </c>
      <c r="H21" s="447">
        <v>560</v>
      </c>
      <c r="I21" s="484">
        <v>1680</v>
      </c>
      <c r="J21" s="448">
        <v>5643</v>
      </c>
      <c r="K21" s="449"/>
      <c r="L21" s="39"/>
      <c r="M21" s="206"/>
    </row>
    <row r="22" spans="1:13">
      <c r="A22" s="112"/>
      <c r="B22" s="1010" t="s">
        <v>226</v>
      </c>
      <c r="C22" s="1011"/>
      <c r="D22" s="446">
        <v>1</v>
      </c>
      <c r="E22" s="280" t="s">
        <v>190</v>
      </c>
      <c r="F22" s="447">
        <v>456361</v>
      </c>
      <c r="G22" s="484">
        <v>456361</v>
      </c>
      <c r="H22" s="447">
        <v>136908</v>
      </c>
      <c r="I22" s="484">
        <v>136908</v>
      </c>
      <c r="J22" s="448">
        <v>593269</v>
      </c>
      <c r="K22" s="449"/>
      <c r="L22" s="39"/>
      <c r="M22" s="206"/>
    </row>
    <row r="23" spans="1:13">
      <c r="A23" s="112"/>
      <c r="B23" s="1010" t="s">
        <v>227</v>
      </c>
      <c r="C23" s="1011"/>
      <c r="D23" s="446">
        <v>1</v>
      </c>
      <c r="E23" s="280" t="s">
        <v>190</v>
      </c>
      <c r="F23" s="447">
        <v>228181</v>
      </c>
      <c r="G23" s="484">
        <v>228181</v>
      </c>
      <c r="H23" s="447">
        <v>68454</v>
      </c>
      <c r="I23" s="484">
        <v>68454</v>
      </c>
      <c r="J23" s="448">
        <v>296635</v>
      </c>
      <c r="K23" s="449"/>
      <c r="L23" s="39"/>
      <c r="M23" s="206"/>
    </row>
    <row r="24" spans="1:13">
      <c r="A24" s="112"/>
      <c r="B24" s="1010" t="s">
        <v>228</v>
      </c>
      <c r="C24" s="1011"/>
      <c r="D24" s="446">
        <v>1</v>
      </c>
      <c r="E24" s="280" t="s">
        <v>190</v>
      </c>
      <c r="F24" s="447">
        <v>114090</v>
      </c>
      <c r="G24" s="484">
        <v>114090</v>
      </c>
      <c r="H24" s="447">
        <v>34227</v>
      </c>
      <c r="I24" s="484">
        <v>34227</v>
      </c>
      <c r="J24" s="448">
        <v>148317</v>
      </c>
      <c r="K24" s="449"/>
      <c r="L24" s="39"/>
      <c r="M24" s="206"/>
    </row>
    <row r="25" spans="1:13">
      <c r="A25" s="112"/>
      <c r="B25" s="1010" t="s">
        <v>229</v>
      </c>
      <c r="C25" s="1011"/>
      <c r="D25" s="446">
        <v>1</v>
      </c>
      <c r="E25" s="280" t="s">
        <v>190</v>
      </c>
      <c r="F25" s="447">
        <v>342271</v>
      </c>
      <c r="G25" s="484">
        <v>342271</v>
      </c>
      <c r="H25" s="447">
        <v>102681</v>
      </c>
      <c r="I25" s="484">
        <v>102681</v>
      </c>
      <c r="J25" s="448">
        <v>444952</v>
      </c>
      <c r="K25" s="449"/>
      <c r="L25" s="39"/>
      <c r="M25" s="206"/>
    </row>
    <row r="26" spans="1:13">
      <c r="A26" s="112"/>
      <c r="B26" s="1052" t="s">
        <v>230</v>
      </c>
      <c r="C26" s="1053"/>
      <c r="D26" s="446"/>
      <c r="E26" s="280"/>
      <c r="F26" s="447"/>
      <c r="G26" s="484"/>
      <c r="H26" s="447"/>
      <c r="I26" s="484"/>
      <c r="J26" s="448"/>
      <c r="K26" s="449"/>
      <c r="L26" s="39"/>
      <c r="M26" s="206"/>
    </row>
    <row r="27" spans="1:13">
      <c r="A27" s="112"/>
      <c r="B27" s="1010" t="s">
        <v>217</v>
      </c>
      <c r="C27" s="1011"/>
      <c r="D27" s="446">
        <v>46</v>
      </c>
      <c r="E27" s="280" t="s">
        <v>41</v>
      </c>
      <c r="F27" s="447">
        <v>119</v>
      </c>
      <c r="G27" s="484">
        <v>5474</v>
      </c>
      <c r="H27" s="447">
        <v>45</v>
      </c>
      <c r="I27" s="484">
        <v>2070</v>
      </c>
      <c r="J27" s="448">
        <v>7544</v>
      </c>
      <c r="K27" s="449"/>
      <c r="L27" s="39"/>
      <c r="M27" s="206"/>
    </row>
    <row r="28" spans="1:13">
      <c r="A28" s="112"/>
      <c r="B28" s="1010" t="s">
        <v>220</v>
      </c>
      <c r="C28" s="1011"/>
      <c r="D28" s="446">
        <v>51</v>
      </c>
      <c r="E28" s="280" t="s">
        <v>41</v>
      </c>
      <c r="F28" s="447">
        <v>248</v>
      </c>
      <c r="G28" s="484">
        <v>12648</v>
      </c>
      <c r="H28" s="447">
        <v>95</v>
      </c>
      <c r="I28" s="484">
        <v>4845</v>
      </c>
      <c r="J28" s="448">
        <v>17493</v>
      </c>
      <c r="K28" s="449"/>
      <c r="L28" s="39"/>
    </row>
    <row r="29" spans="1:13">
      <c r="A29" s="112"/>
      <c r="B29" s="1010" t="s">
        <v>231</v>
      </c>
      <c r="C29" s="1011"/>
      <c r="D29" s="446">
        <v>44</v>
      </c>
      <c r="E29" s="280" t="s">
        <v>41</v>
      </c>
      <c r="F29" s="447">
        <v>248</v>
      </c>
      <c r="G29" s="484">
        <v>10912</v>
      </c>
      <c r="H29" s="447">
        <v>95</v>
      </c>
      <c r="I29" s="484">
        <v>4180</v>
      </c>
      <c r="J29" s="448">
        <v>15092</v>
      </c>
      <c r="K29" s="449"/>
      <c r="L29" s="39"/>
      <c r="M29" s="206"/>
    </row>
    <row r="30" spans="1:13">
      <c r="A30" s="112"/>
      <c r="B30" s="1010" t="s">
        <v>226</v>
      </c>
      <c r="C30" s="1011"/>
      <c r="D30" s="446">
        <v>1</v>
      </c>
      <c r="E30" s="280" t="s">
        <v>190</v>
      </c>
      <c r="F30" s="447">
        <v>11614</v>
      </c>
      <c r="G30" s="484">
        <v>11614</v>
      </c>
      <c r="H30" s="447">
        <v>3484</v>
      </c>
      <c r="I30" s="484">
        <v>3484</v>
      </c>
      <c r="J30" s="448">
        <v>15098</v>
      </c>
      <c r="K30" s="449"/>
      <c r="L30" s="39"/>
      <c r="M30" s="206"/>
    </row>
    <row r="31" spans="1:13">
      <c r="A31" s="112"/>
      <c r="B31" s="1010" t="s">
        <v>227</v>
      </c>
      <c r="C31" s="1011"/>
      <c r="D31" s="446">
        <v>1</v>
      </c>
      <c r="E31" s="280" t="s">
        <v>190</v>
      </c>
      <c r="F31" s="447">
        <v>5807</v>
      </c>
      <c r="G31" s="484">
        <v>5807</v>
      </c>
      <c r="H31" s="447">
        <v>1742</v>
      </c>
      <c r="I31" s="484">
        <v>1742</v>
      </c>
      <c r="J31" s="448">
        <v>7549</v>
      </c>
      <c r="K31" s="449"/>
      <c r="L31" s="39"/>
    </row>
    <row r="32" spans="1:13">
      <c r="A32" s="112"/>
      <c r="B32" s="1010" t="s">
        <v>228</v>
      </c>
      <c r="C32" s="1011"/>
      <c r="D32" s="446">
        <v>1</v>
      </c>
      <c r="E32" s="280" t="s">
        <v>190</v>
      </c>
      <c r="F32" s="447">
        <v>2903</v>
      </c>
      <c r="G32" s="484">
        <v>2903</v>
      </c>
      <c r="H32" s="447">
        <v>871</v>
      </c>
      <c r="I32" s="484">
        <v>871</v>
      </c>
      <c r="J32" s="448">
        <v>3774</v>
      </c>
      <c r="K32" s="449"/>
      <c r="L32" s="39"/>
    </row>
    <row r="33" spans="1:13">
      <c r="A33" s="112"/>
      <c r="B33" s="1010" t="s">
        <v>229</v>
      </c>
      <c r="C33" s="1011"/>
      <c r="D33" s="446">
        <v>1</v>
      </c>
      <c r="E33" s="280" t="s">
        <v>190</v>
      </c>
      <c r="F33" s="447">
        <v>8710</v>
      </c>
      <c r="G33" s="484">
        <v>8710</v>
      </c>
      <c r="H33" s="447">
        <v>2613</v>
      </c>
      <c r="I33" s="484">
        <v>2613</v>
      </c>
      <c r="J33" s="448">
        <v>11323</v>
      </c>
      <c r="K33" s="449"/>
      <c r="L33" s="39"/>
    </row>
    <row r="34" spans="1:13">
      <c r="A34" s="112"/>
      <c r="B34" s="1052" t="s">
        <v>232</v>
      </c>
      <c r="C34" s="1053"/>
      <c r="D34" s="446"/>
      <c r="E34" s="280"/>
      <c r="F34" s="447"/>
      <c r="G34" s="484"/>
      <c r="H34" s="447"/>
      <c r="I34" s="484"/>
      <c r="J34" s="448"/>
      <c r="K34" s="449"/>
      <c r="L34" s="39"/>
    </row>
    <row r="35" spans="1:13">
      <c r="A35" s="112"/>
      <c r="B35" s="1010" t="s">
        <v>233</v>
      </c>
      <c r="C35" s="1011"/>
      <c r="D35" s="446">
        <v>44</v>
      </c>
      <c r="E35" s="280" t="s">
        <v>41</v>
      </c>
      <c r="F35" s="447">
        <v>50</v>
      </c>
      <c r="G35" s="484">
        <v>2200</v>
      </c>
      <c r="H35" s="447">
        <v>45</v>
      </c>
      <c r="I35" s="484">
        <v>1980</v>
      </c>
      <c r="J35" s="448">
        <v>4180</v>
      </c>
      <c r="K35" s="449"/>
      <c r="L35" s="39"/>
    </row>
    <row r="36" spans="1:13">
      <c r="A36" s="112"/>
      <c r="B36" s="1010" t="s">
        <v>226</v>
      </c>
      <c r="C36" s="1011"/>
      <c r="D36" s="446">
        <v>1</v>
      </c>
      <c r="E36" s="280" t="s">
        <v>190</v>
      </c>
      <c r="F36" s="447">
        <v>1100</v>
      </c>
      <c r="G36" s="484">
        <v>1100</v>
      </c>
      <c r="H36" s="447">
        <v>330</v>
      </c>
      <c r="I36" s="484">
        <v>330</v>
      </c>
      <c r="J36" s="448">
        <v>1430</v>
      </c>
      <c r="K36" s="449"/>
      <c r="L36" s="39"/>
    </row>
    <row r="37" spans="1:13">
      <c r="A37" s="112"/>
      <c r="B37" s="1010" t="s">
        <v>227</v>
      </c>
      <c r="C37" s="1011"/>
      <c r="D37" s="446">
        <v>1</v>
      </c>
      <c r="E37" s="280" t="s">
        <v>190</v>
      </c>
      <c r="F37" s="447">
        <v>440</v>
      </c>
      <c r="G37" s="484">
        <v>440</v>
      </c>
      <c r="H37" s="447">
        <v>132</v>
      </c>
      <c r="I37" s="484">
        <v>132</v>
      </c>
      <c r="J37" s="448">
        <v>572</v>
      </c>
      <c r="K37" s="449"/>
      <c r="L37" s="39"/>
    </row>
    <row r="38" spans="1:13">
      <c r="A38" s="112"/>
      <c r="B38" s="1010" t="s">
        <v>228</v>
      </c>
      <c r="C38" s="1011"/>
      <c r="D38" s="446">
        <v>1</v>
      </c>
      <c r="E38" s="280" t="s">
        <v>190</v>
      </c>
      <c r="F38" s="447">
        <v>220</v>
      </c>
      <c r="G38" s="484">
        <v>220</v>
      </c>
      <c r="H38" s="447">
        <v>66</v>
      </c>
      <c r="I38" s="484">
        <v>66</v>
      </c>
      <c r="J38" s="448">
        <v>286</v>
      </c>
      <c r="K38" s="449"/>
      <c r="L38" s="39"/>
    </row>
    <row r="39" spans="1:13">
      <c r="A39" s="112"/>
      <c r="B39" s="1010" t="s">
        <v>229</v>
      </c>
      <c r="C39" s="1011"/>
      <c r="D39" s="446">
        <v>1</v>
      </c>
      <c r="E39" s="280" t="s">
        <v>190</v>
      </c>
      <c r="F39" s="447">
        <v>660</v>
      </c>
      <c r="G39" s="484">
        <v>660</v>
      </c>
      <c r="H39" s="447">
        <v>198</v>
      </c>
      <c r="I39" s="484">
        <v>198</v>
      </c>
      <c r="J39" s="448">
        <v>858</v>
      </c>
      <c r="K39" s="449"/>
      <c r="L39" s="39"/>
    </row>
    <row r="40" spans="1:13">
      <c r="A40" s="112"/>
      <c r="B40" s="1052" t="s">
        <v>234</v>
      </c>
      <c r="C40" s="1053"/>
      <c r="D40" s="446"/>
      <c r="E40" s="280"/>
      <c r="F40" s="447"/>
      <c r="G40" s="484"/>
      <c r="H40" s="447"/>
      <c r="I40" s="484"/>
      <c r="J40" s="448"/>
      <c r="K40" s="449"/>
      <c r="L40" s="39"/>
    </row>
    <row r="41" spans="1:13">
      <c r="A41" s="112"/>
      <c r="B41" s="1010" t="s">
        <v>221</v>
      </c>
      <c r="C41" s="1011"/>
      <c r="D41" s="446">
        <v>3</v>
      </c>
      <c r="E41" s="280" t="s">
        <v>165</v>
      </c>
      <c r="F41" s="447">
        <v>11765</v>
      </c>
      <c r="G41" s="484">
        <v>35295</v>
      </c>
      <c r="H41" s="447">
        <v>500</v>
      </c>
      <c r="I41" s="484">
        <v>1500</v>
      </c>
      <c r="J41" s="448">
        <v>36795</v>
      </c>
      <c r="K41" s="449"/>
      <c r="L41" s="39"/>
    </row>
    <row r="42" spans="1:13">
      <c r="A42" s="112"/>
      <c r="B42" s="1010" t="s">
        <v>224</v>
      </c>
      <c r="C42" s="1011"/>
      <c r="D42" s="446">
        <v>6</v>
      </c>
      <c r="E42" s="280" t="s">
        <v>165</v>
      </c>
      <c r="F42" s="447">
        <v>20605</v>
      </c>
      <c r="G42" s="484">
        <v>123630</v>
      </c>
      <c r="H42" s="447">
        <v>1200</v>
      </c>
      <c r="I42" s="484">
        <v>7200</v>
      </c>
      <c r="J42" s="448">
        <v>130830</v>
      </c>
      <c r="K42" s="449"/>
      <c r="L42" s="39"/>
    </row>
    <row r="43" spans="1:13">
      <c r="A43" s="112"/>
      <c r="B43" s="1052" t="s">
        <v>235</v>
      </c>
      <c r="C43" s="1053"/>
      <c r="D43" s="446"/>
      <c r="E43" s="280"/>
      <c r="F43" s="447"/>
      <c r="G43" s="484"/>
      <c r="H43" s="447"/>
      <c r="I43" s="484"/>
      <c r="J43" s="448"/>
      <c r="K43" s="449"/>
      <c r="L43" s="39"/>
    </row>
    <row r="44" spans="1:13">
      <c r="A44" s="112"/>
      <c r="B44" s="1010" t="s">
        <v>233</v>
      </c>
      <c r="C44" s="1011"/>
      <c r="D44" s="446">
        <v>7</v>
      </c>
      <c r="E44" s="280" t="s">
        <v>165</v>
      </c>
      <c r="F44" s="447">
        <v>696</v>
      </c>
      <c r="G44" s="484">
        <v>4872</v>
      </c>
      <c r="H44" s="447">
        <v>100</v>
      </c>
      <c r="I44" s="484">
        <v>700</v>
      </c>
      <c r="J44" s="448">
        <v>5572</v>
      </c>
      <c r="K44" s="449"/>
      <c r="L44" s="39"/>
    </row>
    <row r="45" spans="1:13">
      <c r="A45" s="112"/>
      <c r="B45" s="1010" t="s">
        <v>217</v>
      </c>
      <c r="C45" s="1011"/>
      <c r="D45" s="446">
        <v>46</v>
      </c>
      <c r="E45" s="280" t="s">
        <v>165</v>
      </c>
      <c r="F45" s="447">
        <v>1392</v>
      </c>
      <c r="G45" s="484">
        <v>64032</v>
      </c>
      <c r="H45" s="447">
        <v>200</v>
      </c>
      <c r="I45" s="484">
        <v>9200</v>
      </c>
      <c r="J45" s="448">
        <v>73232</v>
      </c>
      <c r="K45" s="449"/>
      <c r="L45" s="39"/>
      <c r="M45" s="206"/>
    </row>
    <row r="46" spans="1:13">
      <c r="A46" s="112"/>
      <c r="B46" s="1052" t="s">
        <v>236</v>
      </c>
      <c r="C46" s="1053"/>
      <c r="D46" s="446"/>
      <c r="E46" s="280"/>
      <c r="F46" s="447"/>
      <c r="G46" s="484"/>
      <c r="H46" s="447"/>
      <c r="I46" s="484"/>
      <c r="J46" s="448"/>
      <c r="K46" s="449"/>
      <c r="L46" s="39"/>
    </row>
    <row r="47" spans="1:13">
      <c r="A47" s="112"/>
      <c r="B47" s="1010" t="s">
        <v>233</v>
      </c>
      <c r="C47" s="1011"/>
      <c r="D47" s="446">
        <v>8</v>
      </c>
      <c r="E47" s="280" t="s">
        <v>165</v>
      </c>
      <c r="F47" s="447">
        <v>776</v>
      </c>
      <c r="G47" s="484">
        <v>6208</v>
      </c>
      <c r="H47" s="447">
        <v>100</v>
      </c>
      <c r="I47" s="484">
        <v>800</v>
      </c>
      <c r="J47" s="448">
        <v>7008</v>
      </c>
      <c r="K47" s="449"/>
      <c r="L47" s="39"/>
    </row>
    <row r="48" spans="1:13">
      <c r="A48" s="112"/>
      <c r="B48" s="1052" t="s">
        <v>237</v>
      </c>
      <c r="C48" s="1053"/>
      <c r="D48" s="446"/>
      <c r="E48" s="280"/>
      <c r="F48" s="447"/>
      <c r="G48" s="484"/>
      <c r="H48" s="447"/>
      <c r="I48" s="484"/>
      <c r="J48" s="448"/>
      <c r="K48" s="449"/>
      <c r="L48" s="39"/>
    </row>
    <row r="49" spans="1:13">
      <c r="A49" s="112"/>
      <c r="B49" s="1010" t="s">
        <v>223</v>
      </c>
      <c r="C49" s="1011"/>
      <c r="D49" s="446">
        <v>14</v>
      </c>
      <c r="E49" s="280" t="s">
        <v>165</v>
      </c>
      <c r="F49" s="447">
        <v>7930</v>
      </c>
      <c r="G49" s="484">
        <v>111020</v>
      </c>
      <c r="H49" s="447">
        <v>800</v>
      </c>
      <c r="I49" s="484">
        <v>11200</v>
      </c>
      <c r="J49" s="448">
        <v>122220</v>
      </c>
      <c r="K49" s="449"/>
      <c r="L49" s="39"/>
    </row>
    <row r="50" spans="1:13">
      <c r="A50" s="112"/>
      <c r="B50" s="1010" t="s">
        <v>224</v>
      </c>
      <c r="C50" s="1011"/>
      <c r="D50" s="446">
        <v>6</v>
      </c>
      <c r="E50" s="280" t="s">
        <v>165</v>
      </c>
      <c r="F50" s="447">
        <v>11180</v>
      </c>
      <c r="G50" s="484">
        <v>67080</v>
      </c>
      <c r="H50" s="447">
        <v>1200</v>
      </c>
      <c r="I50" s="484">
        <v>7200</v>
      </c>
      <c r="J50" s="448">
        <v>74280</v>
      </c>
      <c r="K50" s="449"/>
      <c r="L50" s="39"/>
      <c r="M50" s="206"/>
    </row>
    <row r="51" spans="1:13">
      <c r="A51" s="112"/>
      <c r="B51" s="1052" t="s">
        <v>238</v>
      </c>
      <c r="C51" s="1053"/>
      <c r="D51" s="446"/>
      <c r="E51" s="280"/>
      <c r="F51" s="447"/>
      <c r="G51" s="484"/>
      <c r="H51" s="447"/>
      <c r="I51" s="484"/>
      <c r="J51" s="448"/>
      <c r="K51" s="449"/>
      <c r="L51" s="39"/>
      <c r="M51" s="206"/>
    </row>
    <row r="52" spans="1:13">
      <c r="A52" s="112"/>
      <c r="B52" s="1010" t="s">
        <v>220</v>
      </c>
      <c r="C52" s="1011"/>
      <c r="D52" s="446">
        <v>2</v>
      </c>
      <c r="E52" s="280" t="s">
        <v>165</v>
      </c>
      <c r="F52" s="447">
        <v>2200</v>
      </c>
      <c r="G52" s="484">
        <v>4400</v>
      </c>
      <c r="H52" s="447">
        <v>400</v>
      </c>
      <c r="I52" s="484">
        <v>800</v>
      </c>
      <c r="J52" s="448">
        <v>5200</v>
      </c>
      <c r="K52" s="449"/>
      <c r="L52" s="39"/>
      <c r="M52" s="206"/>
    </row>
    <row r="53" spans="1:13">
      <c r="A53" s="112"/>
      <c r="B53" s="1010" t="s">
        <v>221</v>
      </c>
      <c r="C53" s="1011"/>
      <c r="D53" s="446">
        <v>2</v>
      </c>
      <c r="E53" s="280" t="s">
        <v>165</v>
      </c>
      <c r="F53" s="447">
        <v>2928</v>
      </c>
      <c r="G53" s="484">
        <v>5856</v>
      </c>
      <c r="H53" s="447">
        <v>500</v>
      </c>
      <c r="I53" s="484">
        <v>1000</v>
      </c>
      <c r="J53" s="448">
        <v>6856</v>
      </c>
      <c r="K53" s="449"/>
      <c r="L53" s="39"/>
    </row>
    <row r="54" spans="1:13">
      <c r="A54" s="112"/>
      <c r="B54" s="1010" t="s">
        <v>224</v>
      </c>
      <c r="C54" s="1011"/>
      <c r="D54" s="446">
        <v>1</v>
      </c>
      <c r="E54" s="280" t="s">
        <v>165</v>
      </c>
      <c r="F54" s="447">
        <v>7712</v>
      </c>
      <c r="G54" s="484">
        <v>7712</v>
      </c>
      <c r="H54" s="447">
        <v>1200</v>
      </c>
      <c r="I54" s="484">
        <v>1200</v>
      </c>
      <c r="J54" s="448">
        <v>8912</v>
      </c>
      <c r="K54" s="449"/>
      <c r="L54" s="39"/>
    </row>
    <row r="55" spans="1:13">
      <c r="A55" s="112"/>
      <c r="B55" s="1052" t="s">
        <v>239</v>
      </c>
      <c r="C55" s="1053"/>
      <c r="D55" s="446"/>
      <c r="E55" s="280"/>
      <c r="F55" s="447"/>
      <c r="G55" s="484"/>
      <c r="H55" s="447"/>
      <c r="I55" s="484"/>
      <c r="J55" s="448"/>
      <c r="K55" s="449"/>
      <c r="L55" s="39"/>
    </row>
    <row r="56" spans="1:13">
      <c r="A56" s="112"/>
      <c r="B56" s="1010" t="s">
        <v>221</v>
      </c>
      <c r="C56" s="1011"/>
      <c r="D56" s="446">
        <v>1</v>
      </c>
      <c r="E56" s="280" t="s">
        <v>165</v>
      </c>
      <c r="F56" s="447">
        <v>7670</v>
      </c>
      <c r="G56" s="484">
        <v>7670</v>
      </c>
      <c r="H56" s="447">
        <v>500</v>
      </c>
      <c r="I56" s="484">
        <v>500</v>
      </c>
      <c r="J56" s="448">
        <v>8170</v>
      </c>
      <c r="K56" s="449"/>
      <c r="L56" s="39"/>
    </row>
    <row r="57" spans="1:13">
      <c r="A57" s="112"/>
      <c r="B57" s="1010" t="s">
        <v>224</v>
      </c>
      <c r="C57" s="1011"/>
      <c r="D57" s="446">
        <v>1</v>
      </c>
      <c r="E57" s="280" t="s">
        <v>165</v>
      </c>
      <c r="F57" s="447">
        <v>34080</v>
      </c>
      <c r="G57" s="484">
        <v>34080</v>
      </c>
      <c r="H57" s="447">
        <v>1200</v>
      </c>
      <c r="I57" s="484">
        <v>1200</v>
      </c>
      <c r="J57" s="448">
        <v>35280</v>
      </c>
      <c r="K57" s="449"/>
      <c r="L57" s="39"/>
    </row>
    <row r="58" spans="1:13">
      <c r="A58" s="112"/>
      <c r="B58" s="1052" t="s">
        <v>240</v>
      </c>
      <c r="C58" s="1053"/>
      <c r="D58" s="446"/>
      <c r="E58" s="280"/>
      <c r="F58" s="447"/>
      <c r="G58" s="484"/>
      <c r="H58" s="447"/>
      <c r="I58" s="484"/>
      <c r="J58" s="448"/>
      <c r="K58" s="449"/>
      <c r="L58" s="39"/>
    </row>
    <row r="59" spans="1:13">
      <c r="A59" s="112"/>
      <c r="B59" s="1010" t="s">
        <v>221</v>
      </c>
      <c r="C59" s="1011"/>
      <c r="D59" s="446">
        <v>1</v>
      </c>
      <c r="E59" s="280" t="s">
        <v>165</v>
      </c>
      <c r="F59" s="447">
        <v>35100</v>
      </c>
      <c r="G59" s="484">
        <v>35100</v>
      </c>
      <c r="H59" s="447">
        <v>500</v>
      </c>
      <c r="I59" s="484">
        <v>500</v>
      </c>
      <c r="J59" s="448">
        <v>35600</v>
      </c>
      <c r="K59" s="449"/>
      <c r="L59" s="39"/>
    </row>
    <row r="60" spans="1:13">
      <c r="A60" s="112"/>
      <c r="B60" s="1010" t="s">
        <v>224</v>
      </c>
      <c r="C60" s="1011"/>
      <c r="D60" s="446">
        <v>1</v>
      </c>
      <c r="E60" s="280" t="s">
        <v>165</v>
      </c>
      <c r="F60" s="447">
        <v>78000</v>
      </c>
      <c r="G60" s="484">
        <v>78000</v>
      </c>
      <c r="H60" s="447">
        <v>1200</v>
      </c>
      <c r="I60" s="484">
        <v>1200</v>
      </c>
      <c r="J60" s="448">
        <v>79200</v>
      </c>
      <c r="K60" s="449"/>
      <c r="L60" s="39"/>
    </row>
    <row r="61" spans="1:13">
      <c r="A61" s="112"/>
      <c r="B61" s="1052" t="s">
        <v>241</v>
      </c>
      <c r="C61" s="1053"/>
      <c r="D61" s="446"/>
      <c r="E61" s="280"/>
      <c r="F61" s="447"/>
      <c r="G61" s="484"/>
      <c r="H61" s="447"/>
      <c r="I61" s="484"/>
      <c r="J61" s="448"/>
      <c r="K61" s="449"/>
      <c r="L61" s="39"/>
    </row>
    <row r="62" spans="1:13">
      <c r="A62" s="112"/>
      <c r="B62" s="1010" t="s">
        <v>233</v>
      </c>
      <c r="C62" s="1011"/>
      <c r="D62" s="446">
        <v>4</v>
      </c>
      <c r="E62" s="280" t="s">
        <v>165</v>
      </c>
      <c r="F62" s="447">
        <v>872</v>
      </c>
      <c r="G62" s="484">
        <v>3488</v>
      </c>
      <c r="H62" s="447">
        <v>100</v>
      </c>
      <c r="I62" s="484">
        <v>400</v>
      </c>
      <c r="J62" s="448">
        <v>3888</v>
      </c>
      <c r="K62" s="449"/>
      <c r="L62" s="39"/>
      <c r="M62" s="206"/>
    </row>
    <row r="63" spans="1:13">
      <c r="A63" s="112"/>
      <c r="B63" s="1010" t="s">
        <v>221</v>
      </c>
      <c r="C63" s="1011"/>
      <c r="D63" s="446">
        <v>1</v>
      </c>
      <c r="E63" s="280" t="s">
        <v>165</v>
      </c>
      <c r="F63" s="447">
        <v>7800</v>
      </c>
      <c r="G63" s="484">
        <v>7800</v>
      </c>
      <c r="H63" s="447">
        <v>500</v>
      </c>
      <c r="I63" s="484">
        <v>500</v>
      </c>
      <c r="J63" s="448">
        <v>8300</v>
      </c>
      <c r="K63" s="449"/>
      <c r="L63" s="39"/>
    </row>
    <row r="64" spans="1:13">
      <c r="A64" s="112"/>
      <c r="B64" s="1010" t="s">
        <v>224</v>
      </c>
      <c r="C64" s="1011"/>
      <c r="D64" s="446">
        <v>4</v>
      </c>
      <c r="E64" s="280" t="s">
        <v>165</v>
      </c>
      <c r="F64" s="447">
        <v>12740</v>
      </c>
      <c r="G64" s="484">
        <v>50960</v>
      </c>
      <c r="H64" s="447">
        <v>1200</v>
      </c>
      <c r="I64" s="484">
        <v>4800</v>
      </c>
      <c r="J64" s="448">
        <v>55760</v>
      </c>
      <c r="K64" s="449"/>
      <c r="L64" s="39"/>
    </row>
    <row r="65" spans="1:13" ht="41.25" customHeight="1">
      <c r="A65" s="112"/>
      <c r="B65" s="1056" t="s">
        <v>242</v>
      </c>
      <c r="C65" s="1072"/>
      <c r="D65" s="446">
        <v>27</v>
      </c>
      <c r="E65" s="280" t="s">
        <v>165</v>
      </c>
      <c r="F65" s="447">
        <v>1616</v>
      </c>
      <c r="G65" s="484">
        <v>43632</v>
      </c>
      <c r="H65" s="447">
        <v>100</v>
      </c>
      <c r="I65" s="484">
        <v>2700</v>
      </c>
      <c r="J65" s="448">
        <v>46332</v>
      </c>
      <c r="K65" s="449"/>
      <c r="L65" s="39"/>
    </row>
    <row r="66" spans="1:13">
      <c r="A66" s="112"/>
      <c r="B66" s="1052" t="s">
        <v>243</v>
      </c>
      <c r="C66" s="1053"/>
      <c r="D66" s="446"/>
      <c r="E66" s="280"/>
      <c r="F66" s="447"/>
      <c r="G66" s="484"/>
      <c r="H66" s="447"/>
      <c r="I66" s="484"/>
      <c r="J66" s="448"/>
      <c r="K66" s="449"/>
      <c r="L66" s="39"/>
    </row>
    <row r="67" spans="1:13">
      <c r="A67" s="112"/>
      <c r="B67" s="1010" t="s">
        <v>221</v>
      </c>
      <c r="C67" s="1011"/>
      <c r="D67" s="446">
        <v>1</v>
      </c>
      <c r="E67" s="280" t="s">
        <v>165</v>
      </c>
      <c r="F67" s="447">
        <v>5136</v>
      </c>
      <c r="G67" s="484">
        <v>5136</v>
      </c>
      <c r="H67" s="447">
        <v>500</v>
      </c>
      <c r="I67" s="484">
        <v>500</v>
      </c>
      <c r="J67" s="448">
        <v>5636</v>
      </c>
      <c r="K67" s="449"/>
      <c r="L67" s="39"/>
      <c r="M67" s="206"/>
    </row>
    <row r="68" spans="1:13">
      <c r="A68" s="112"/>
      <c r="B68" s="1010" t="s">
        <v>224</v>
      </c>
      <c r="C68" s="1011"/>
      <c r="D68" s="446">
        <v>1</v>
      </c>
      <c r="E68" s="280" t="s">
        <v>165</v>
      </c>
      <c r="F68" s="447">
        <v>15470</v>
      </c>
      <c r="G68" s="484">
        <v>15470</v>
      </c>
      <c r="H68" s="447">
        <v>1200</v>
      </c>
      <c r="I68" s="484">
        <v>1200</v>
      </c>
      <c r="J68" s="448">
        <v>16670</v>
      </c>
      <c r="K68" s="449"/>
      <c r="L68" s="39"/>
    </row>
    <row r="69" spans="1:13">
      <c r="A69" s="112"/>
      <c r="B69" s="1056" t="s">
        <v>244</v>
      </c>
      <c r="C69" s="1065"/>
      <c r="D69" s="446"/>
      <c r="E69" s="280"/>
      <c r="F69" s="447"/>
      <c r="G69" s="484"/>
      <c r="H69" s="447"/>
      <c r="I69" s="484"/>
      <c r="J69" s="448"/>
      <c r="K69" s="449"/>
      <c r="L69" s="39"/>
    </row>
    <row r="70" spans="1:13">
      <c r="A70" s="112"/>
      <c r="B70" s="1010" t="s">
        <v>224</v>
      </c>
      <c r="C70" s="1011"/>
      <c r="D70" s="446">
        <v>1</v>
      </c>
      <c r="E70" s="280" t="s">
        <v>165</v>
      </c>
      <c r="F70" s="447">
        <v>55000</v>
      </c>
      <c r="G70" s="484">
        <v>55000</v>
      </c>
      <c r="H70" s="447">
        <v>1200</v>
      </c>
      <c r="I70" s="484">
        <v>1200</v>
      </c>
      <c r="J70" s="448">
        <v>56200</v>
      </c>
      <c r="K70" s="449"/>
      <c r="L70" s="39"/>
    </row>
    <row r="71" spans="1:13">
      <c r="A71" s="112"/>
      <c r="B71" s="1056" t="s">
        <v>245</v>
      </c>
      <c r="C71" s="1065"/>
      <c r="D71" s="446"/>
      <c r="E71" s="280"/>
      <c r="F71" s="447"/>
      <c r="G71" s="484"/>
      <c r="H71" s="447"/>
      <c r="I71" s="484"/>
      <c r="J71" s="448"/>
      <c r="K71" s="449"/>
      <c r="L71" s="39"/>
    </row>
    <row r="72" spans="1:13">
      <c r="A72" s="112"/>
      <c r="B72" s="1010" t="s">
        <v>224</v>
      </c>
      <c r="C72" s="1011"/>
      <c r="D72" s="446">
        <v>1</v>
      </c>
      <c r="E72" s="280" t="s">
        <v>165</v>
      </c>
      <c r="F72" s="447">
        <v>44200</v>
      </c>
      <c r="G72" s="484">
        <v>44200</v>
      </c>
      <c r="H72" s="447">
        <v>1200</v>
      </c>
      <c r="I72" s="484">
        <v>1200</v>
      </c>
      <c r="J72" s="448">
        <v>45400</v>
      </c>
      <c r="K72" s="449"/>
      <c r="L72" s="39"/>
    </row>
    <row r="73" spans="1:13">
      <c r="A73" s="112"/>
      <c r="B73" s="1056" t="s">
        <v>246</v>
      </c>
      <c r="C73" s="1065"/>
      <c r="D73" s="446"/>
      <c r="E73" s="280"/>
      <c r="F73" s="447"/>
      <c r="G73" s="484"/>
      <c r="H73" s="447"/>
      <c r="I73" s="484"/>
      <c r="J73" s="448"/>
      <c r="K73" s="449"/>
      <c r="L73" s="39"/>
    </row>
    <row r="74" spans="1:13">
      <c r="A74" s="112"/>
      <c r="B74" s="1010" t="s">
        <v>223</v>
      </c>
      <c r="C74" s="1011"/>
      <c r="D74" s="446">
        <v>14</v>
      </c>
      <c r="E74" s="280" t="s">
        <v>165</v>
      </c>
      <c r="F74" s="447">
        <v>3380</v>
      </c>
      <c r="G74" s="484">
        <v>47320</v>
      </c>
      <c r="H74" s="447">
        <v>800</v>
      </c>
      <c r="I74" s="484">
        <v>11200</v>
      </c>
      <c r="J74" s="448">
        <v>58520</v>
      </c>
      <c r="K74" s="449"/>
      <c r="L74" s="39"/>
    </row>
    <row r="75" spans="1:13">
      <c r="A75" s="112"/>
      <c r="B75" s="1056" t="s">
        <v>247</v>
      </c>
      <c r="C75" s="1065"/>
      <c r="D75" s="446"/>
      <c r="E75" s="280"/>
      <c r="F75" s="447"/>
      <c r="G75" s="484"/>
      <c r="H75" s="447"/>
      <c r="I75" s="484"/>
      <c r="J75" s="448"/>
      <c r="K75" s="449"/>
      <c r="L75" s="39"/>
    </row>
    <row r="76" spans="1:13">
      <c r="A76" s="112"/>
      <c r="B76" s="1010" t="s">
        <v>217</v>
      </c>
      <c r="C76" s="1011"/>
      <c r="D76" s="446">
        <v>21</v>
      </c>
      <c r="E76" s="280" t="s">
        <v>165</v>
      </c>
      <c r="F76" s="447">
        <v>650</v>
      </c>
      <c r="G76" s="484">
        <v>13650</v>
      </c>
      <c r="H76" s="447">
        <v>200</v>
      </c>
      <c r="I76" s="484">
        <v>4200</v>
      </c>
      <c r="J76" s="448">
        <v>17850</v>
      </c>
      <c r="K76" s="449"/>
      <c r="L76" s="39"/>
    </row>
    <row r="77" spans="1:13">
      <c r="A77" s="112"/>
      <c r="B77" s="1056" t="s">
        <v>248</v>
      </c>
      <c r="C77" s="1065"/>
      <c r="D77" s="446"/>
      <c r="E77" s="280"/>
      <c r="F77" s="447"/>
      <c r="G77" s="484"/>
      <c r="H77" s="447"/>
      <c r="I77" s="484"/>
      <c r="J77" s="448"/>
      <c r="K77" s="449"/>
      <c r="L77" s="39"/>
    </row>
    <row r="78" spans="1:13">
      <c r="A78" s="112"/>
      <c r="B78" s="1010" t="s">
        <v>217</v>
      </c>
      <c r="C78" s="1011"/>
      <c r="D78" s="446">
        <v>2</v>
      </c>
      <c r="E78" s="280" t="s">
        <v>165</v>
      </c>
      <c r="F78" s="447">
        <v>3464</v>
      </c>
      <c r="G78" s="484">
        <v>6928</v>
      </c>
      <c r="H78" s="447">
        <v>200</v>
      </c>
      <c r="I78" s="484">
        <v>400</v>
      </c>
      <c r="J78" s="448">
        <v>7328</v>
      </c>
      <c r="K78" s="449"/>
      <c r="L78" s="39"/>
    </row>
    <row r="79" spans="1:13">
      <c r="A79" s="112"/>
      <c r="B79" s="1056" t="s">
        <v>249</v>
      </c>
      <c r="C79" s="1065"/>
      <c r="D79" s="446"/>
      <c r="E79" s="280"/>
      <c r="F79" s="447"/>
      <c r="G79" s="484"/>
      <c r="H79" s="447"/>
      <c r="I79" s="484"/>
      <c r="J79" s="448"/>
      <c r="K79" s="449"/>
      <c r="L79" s="39"/>
    </row>
    <row r="80" spans="1:13">
      <c r="A80" s="112"/>
      <c r="B80" s="1010" t="s">
        <v>250</v>
      </c>
      <c r="C80" s="1011"/>
      <c r="D80" s="446">
        <v>2</v>
      </c>
      <c r="E80" s="280" t="s">
        <v>165</v>
      </c>
      <c r="F80" s="447">
        <v>13910</v>
      </c>
      <c r="G80" s="484">
        <v>27820</v>
      </c>
      <c r="H80" s="447">
        <v>1200</v>
      </c>
      <c r="I80" s="484">
        <v>2400</v>
      </c>
      <c r="J80" s="448">
        <v>30220</v>
      </c>
      <c r="K80" s="449"/>
      <c r="L80" s="39"/>
    </row>
    <row r="81" spans="1:12">
      <c r="A81" s="112"/>
      <c r="B81" s="1052" t="s">
        <v>251</v>
      </c>
      <c r="C81" s="1053"/>
      <c r="D81" s="446">
        <v>16</v>
      </c>
      <c r="E81" s="280" t="s">
        <v>165</v>
      </c>
      <c r="F81" s="447">
        <v>17476</v>
      </c>
      <c r="G81" s="484">
        <v>279616</v>
      </c>
      <c r="H81" s="447">
        <v>500</v>
      </c>
      <c r="I81" s="484">
        <v>8000</v>
      </c>
      <c r="J81" s="448">
        <v>287616</v>
      </c>
      <c r="K81" s="449"/>
      <c r="L81" s="39"/>
    </row>
    <row r="82" spans="1:12">
      <c r="A82" s="112"/>
      <c r="B82" s="1056" t="s">
        <v>252</v>
      </c>
      <c r="C82" s="1065"/>
      <c r="D82" s="446"/>
      <c r="E82" s="280"/>
      <c r="F82" s="447"/>
      <c r="G82" s="484"/>
      <c r="H82" s="447"/>
      <c r="I82" s="484"/>
      <c r="J82" s="448"/>
      <c r="K82" s="449"/>
      <c r="L82" s="39"/>
    </row>
    <row r="83" spans="1:12">
      <c r="A83" s="112"/>
      <c r="B83" s="1010" t="s">
        <v>253</v>
      </c>
      <c r="C83" s="1011"/>
      <c r="D83" s="446">
        <v>33</v>
      </c>
      <c r="E83" s="280" t="s">
        <v>254</v>
      </c>
      <c r="F83" s="447">
        <v>1040</v>
      </c>
      <c r="G83" s="484">
        <v>34320</v>
      </c>
      <c r="H83" s="447">
        <v>200</v>
      </c>
      <c r="I83" s="484">
        <v>6600</v>
      </c>
      <c r="J83" s="448">
        <v>40920</v>
      </c>
      <c r="K83" s="449"/>
      <c r="L83" s="39"/>
    </row>
    <row r="84" spans="1:12">
      <c r="A84" s="112"/>
      <c r="B84" s="1010" t="s">
        <v>255</v>
      </c>
      <c r="C84" s="1011"/>
      <c r="D84" s="446">
        <v>10</v>
      </c>
      <c r="E84" s="280" t="s">
        <v>254</v>
      </c>
      <c r="F84" s="447">
        <v>3510</v>
      </c>
      <c r="G84" s="484">
        <v>35100</v>
      </c>
      <c r="H84" s="447">
        <v>200</v>
      </c>
      <c r="I84" s="484">
        <v>2000</v>
      </c>
      <c r="J84" s="448">
        <v>37100</v>
      </c>
      <c r="K84" s="449"/>
      <c r="L84" s="39"/>
    </row>
    <row r="85" spans="1:12">
      <c r="A85" s="112"/>
      <c r="B85" s="1056" t="s">
        <v>256</v>
      </c>
      <c r="C85" s="1065"/>
      <c r="D85" s="446"/>
      <c r="E85" s="280"/>
      <c r="F85" s="447"/>
      <c r="G85" s="484"/>
      <c r="H85" s="447"/>
      <c r="I85" s="484"/>
      <c r="J85" s="448"/>
      <c r="K85" s="449"/>
      <c r="L85" s="39"/>
    </row>
    <row r="86" spans="1:12">
      <c r="A86" s="112"/>
      <c r="B86" s="1010" t="s">
        <v>257</v>
      </c>
      <c r="C86" s="1011"/>
      <c r="D86" s="446">
        <v>88</v>
      </c>
      <c r="E86" s="280" t="s">
        <v>165</v>
      </c>
      <c r="F86" s="447">
        <v>130</v>
      </c>
      <c r="G86" s="484">
        <v>11440</v>
      </c>
      <c r="H86" s="447">
        <v>75</v>
      </c>
      <c r="I86" s="484">
        <v>6600</v>
      </c>
      <c r="J86" s="448">
        <v>18040</v>
      </c>
      <c r="K86" s="449"/>
      <c r="L86" s="39"/>
    </row>
    <row r="87" spans="1:12">
      <c r="A87" s="112"/>
      <c r="B87" s="1010" t="s">
        <v>258</v>
      </c>
      <c r="C87" s="1011"/>
      <c r="D87" s="446">
        <v>1180</v>
      </c>
      <c r="E87" s="280" t="s">
        <v>165</v>
      </c>
      <c r="F87" s="447">
        <v>130</v>
      </c>
      <c r="G87" s="484">
        <v>153400</v>
      </c>
      <c r="H87" s="447">
        <v>50</v>
      </c>
      <c r="I87" s="484">
        <v>59000</v>
      </c>
      <c r="J87" s="448">
        <v>212400</v>
      </c>
      <c r="K87" s="449"/>
      <c r="L87" s="39"/>
    </row>
    <row r="88" spans="1:12">
      <c r="A88" s="310"/>
      <c r="B88" s="1002" t="s">
        <v>102</v>
      </c>
      <c r="C88" s="1003"/>
      <c r="D88" s="450"/>
      <c r="E88" s="451"/>
      <c r="F88" s="452"/>
      <c r="G88" s="453">
        <v>3764729</v>
      </c>
      <c r="H88" s="453"/>
      <c r="I88" s="453">
        <v>1191491</v>
      </c>
      <c r="J88" s="453">
        <v>4956220</v>
      </c>
      <c r="K88" s="454"/>
      <c r="L88" s="39"/>
    </row>
    <row r="89" spans="1:12" ht="21.75" thickBot="1">
      <c r="A89" s="736"/>
      <c r="B89" s="1057" t="s">
        <v>259</v>
      </c>
      <c r="C89" s="1058"/>
      <c r="D89" s="737"/>
      <c r="E89" s="738"/>
      <c r="F89" s="740"/>
      <c r="G89" s="739">
        <v>3764729</v>
      </c>
      <c r="H89" s="740"/>
      <c r="I89" s="739">
        <v>1191491</v>
      </c>
      <c r="J89" s="739">
        <v>4956220</v>
      </c>
      <c r="K89" s="741"/>
      <c r="L89" s="39"/>
    </row>
    <row r="90" spans="1:12">
      <c r="A90" s="1039"/>
      <c r="B90" s="1041" t="s">
        <v>36</v>
      </c>
      <c r="C90" s="1042"/>
      <c r="D90" s="1042"/>
      <c r="E90" s="1042"/>
      <c r="F90" s="1043"/>
      <c r="G90" s="1047">
        <f>J89</f>
        <v>4956220</v>
      </c>
      <c r="H90" s="1048"/>
      <c r="I90" s="1048"/>
      <c r="J90" s="1066"/>
      <c r="K90" s="1067" t="s">
        <v>30</v>
      </c>
      <c r="L90" s="39"/>
    </row>
    <row r="91" spans="1:12" ht="21.75" thickBot="1">
      <c r="A91" s="1040"/>
      <c r="B91" s="1044"/>
      <c r="C91" s="1045"/>
      <c r="D91" s="1045"/>
      <c r="E91" s="1045"/>
      <c r="F91" s="1046"/>
      <c r="G91" s="1033" t="str">
        <f>BAHTTEXT(G90)</f>
        <v>สี่ล้านเก้าแสนห้าหมื่นหกพันสองร้อยยี่สิบบาทถ้วน</v>
      </c>
      <c r="H91" s="1034"/>
      <c r="I91" s="1034"/>
      <c r="J91" s="1069"/>
      <c r="K91" s="1068"/>
      <c r="L91" s="39"/>
    </row>
    <row r="92" spans="1:12">
      <c r="A92" s="168"/>
      <c r="B92" s="169"/>
      <c r="C92" s="169"/>
      <c r="D92" s="170"/>
      <c r="E92" s="169"/>
      <c r="F92" s="171"/>
      <c r="G92" s="33"/>
      <c r="H92" s="171"/>
      <c r="I92" s="169"/>
      <c r="J92" s="169"/>
      <c r="K92" s="111"/>
      <c r="L92" s="166"/>
    </row>
    <row r="93" spans="1:12">
      <c r="A93" s="168"/>
      <c r="B93" s="169"/>
      <c r="C93" s="169"/>
      <c r="D93" s="170"/>
      <c r="E93" s="169"/>
      <c r="F93" s="171"/>
      <c r="G93" s="33"/>
      <c r="H93" s="171"/>
      <c r="I93" s="169"/>
      <c r="J93" s="169"/>
      <c r="K93" s="111"/>
      <c r="L93" s="166"/>
    </row>
    <row r="94" spans="1:12">
      <c r="A94" s="168"/>
      <c r="B94" s="169"/>
      <c r="C94" s="169"/>
      <c r="D94" s="170"/>
      <c r="E94" s="169"/>
      <c r="F94" s="171"/>
      <c r="G94" s="33"/>
      <c r="H94" s="171"/>
      <c r="I94" s="169"/>
      <c r="J94" s="33"/>
      <c r="K94" s="111"/>
      <c r="L94" s="166"/>
    </row>
    <row r="95" spans="1:12">
      <c r="A95" s="168"/>
      <c r="B95" s="169"/>
      <c r="C95" s="169"/>
      <c r="D95" s="170"/>
      <c r="E95" s="169"/>
      <c r="F95" s="171"/>
      <c r="G95" s="33"/>
      <c r="H95" s="171"/>
      <c r="I95" s="169"/>
      <c r="J95" s="169"/>
      <c r="K95" s="166"/>
      <c r="L95" s="166"/>
    </row>
    <row r="96" spans="1:12">
      <c r="K96" s="166"/>
      <c r="L96" s="166"/>
    </row>
    <row r="97" spans="11:12">
      <c r="K97" s="166"/>
      <c r="L97" s="166"/>
    </row>
    <row r="98" spans="11:12">
      <c r="K98" s="166"/>
      <c r="L98" s="166"/>
    </row>
    <row r="99" spans="11:12">
      <c r="K99" s="166"/>
      <c r="L99" s="166"/>
    </row>
    <row r="100" spans="11:12">
      <c r="K100" s="166"/>
      <c r="L100" s="166"/>
    </row>
    <row r="101" spans="11:12">
      <c r="K101" s="166"/>
      <c r="L101" s="166"/>
    </row>
    <row r="102" spans="11:12">
      <c r="K102" s="166"/>
      <c r="L102" s="166"/>
    </row>
    <row r="103" spans="11:12">
      <c r="K103" s="166"/>
      <c r="L103" s="166"/>
    </row>
    <row r="104" spans="11:12">
      <c r="K104" s="166"/>
      <c r="L104" s="166"/>
    </row>
    <row r="105" spans="11:12">
      <c r="K105" s="166"/>
      <c r="L105" s="166"/>
    </row>
    <row r="106" spans="11:12">
      <c r="K106" s="166"/>
      <c r="L106" s="166"/>
    </row>
    <row r="107" spans="11:12">
      <c r="K107" s="166"/>
      <c r="L107" s="166"/>
    </row>
    <row r="108" spans="11:12">
      <c r="K108" s="166"/>
      <c r="L108" s="166"/>
    </row>
    <row r="109" spans="11:12">
      <c r="K109" s="166"/>
      <c r="L109" s="166"/>
    </row>
    <row r="110" spans="11:12">
      <c r="K110" s="166"/>
      <c r="L110" s="166"/>
    </row>
    <row r="111" spans="11:12">
      <c r="K111" s="166"/>
      <c r="L111" s="166"/>
    </row>
    <row r="112" spans="11:12">
      <c r="K112" s="166"/>
      <c r="L112" s="166"/>
    </row>
    <row r="113" spans="11:12">
      <c r="K113" s="166"/>
      <c r="L113" s="166"/>
    </row>
    <row r="114" spans="11:12">
      <c r="K114" s="166"/>
      <c r="L114" s="166"/>
    </row>
    <row r="115" spans="11:12">
      <c r="K115" s="166"/>
      <c r="L115" s="166"/>
    </row>
    <row r="116" spans="11:12">
      <c r="K116" s="166"/>
      <c r="L116" s="166"/>
    </row>
    <row r="117" spans="11:12">
      <c r="K117" s="166"/>
      <c r="L117" s="166"/>
    </row>
    <row r="118" spans="11:12">
      <c r="K118" s="166"/>
      <c r="L118" s="166"/>
    </row>
    <row r="119" spans="11:12">
      <c r="K119" s="166"/>
      <c r="L119" s="166"/>
    </row>
    <row r="120" spans="11:12">
      <c r="K120" s="166"/>
      <c r="L120" s="166"/>
    </row>
    <row r="121" spans="11:12">
      <c r="K121" s="166"/>
      <c r="L121" s="166"/>
    </row>
    <row r="122" spans="11:12">
      <c r="K122" s="166"/>
      <c r="L122" s="166"/>
    </row>
    <row r="123" spans="11:12">
      <c r="K123" s="166"/>
      <c r="L123" s="166"/>
    </row>
    <row r="124" spans="11:12">
      <c r="K124" s="166"/>
      <c r="L124" s="166"/>
    </row>
    <row r="125" spans="11:12">
      <c r="K125" s="166"/>
      <c r="L125" s="166"/>
    </row>
    <row r="126" spans="11:12">
      <c r="K126" s="166"/>
      <c r="L126" s="166"/>
    </row>
    <row r="127" spans="11:12">
      <c r="K127" s="166"/>
      <c r="L127" s="166"/>
    </row>
    <row r="128" spans="11:12">
      <c r="K128" s="166"/>
      <c r="L128" s="166"/>
    </row>
    <row r="129" spans="11:12">
      <c r="K129" s="166"/>
      <c r="L129" s="166"/>
    </row>
    <row r="130" spans="11:12">
      <c r="K130" s="166"/>
      <c r="L130" s="166"/>
    </row>
    <row r="131" spans="11:12">
      <c r="K131" s="166"/>
      <c r="L131" s="166"/>
    </row>
    <row r="132" spans="11:12">
      <c r="K132" s="166"/>
      <c r="L132" s="166"/>
    </row>
    <row r="133" spans="11:12">
      <c r="K133" s="166"/>
      <c r="L133" s="166"/>
    </row>
    <row r="134" spans="11:12">
      <c r="K134" s="166"/>
      <c r="L134" s="166"/>
    </row>
    <row r="135" spans="11:12">
      <c r="K135" s="166"/>
      <c r="L135" s="166"/>
    </row>
    <row r="136" spans="11:12">
      <c r="K136" s="166"/>
      <c r="L136" s="166"/>
    </row>
    <row r="137" spans="11:12">
      <c r="K137" s="166"/>
      <c r="L137" s="166"/>
    </row>
    <row r="138" spans="11:12">
      <c r="K138" s="166"/>
      <c r="L138" s="166"/>
    </row>
    <row r="139" spans="11:12">
      <c r="K139" s="166"/>
      <c r="L139" s="166"/>
    </row>
    <row r="140" spans="11:12">
      <c r="K140" s="166"/>
      <c r="L140" s="166"/>
    </row>
    <row r="141" spans="11:12">
      <c r="K141" s="166"/>
      <c r="L141" s="166"/>
    </row>
    <row r="142" spans="11:12">
      <c r="K142" s="166"/>
      <c r="L142" s="166"/>
    </row>
    <row r="143" spans="11:12">
      <c r="K143" s="166"/>
      <c r="L143" s="166"/>
    </row>
    <row r="144" spans="11:12">
      <c r="K144" s="166"/>
      <c r="L144" s="166"/>
    </row>
    <row r="145" spans="11:12">
      <c r="K145" s="166"/>
      <c r="L145" s="166"/>
    </row>
    <row r="146" spans="11:12">
      <c r="K146" s="166"/>
      <c r="L146" s="166"/>
    </row>
    <row r="147" spans="11:12">
      <c r="K147" s="166"/>
      <c r="L147" s="166"/>
    </row>
    <row r="148" spans="11:12">
      <c r="K148" s="166"/>
      <c r="L148" s="166"/>
    </row>
    <row r="149" spans="11:12">
      <c r="K149" s="166"/>
      <c r="L149" s="166"/>
    </row>
    <row r="150" spans="11:12">
      <c r="K150" s="166"/>
      <c r="L150" s="166"/>
    </row>
    <row r="151" spans="11:12">
      <c r="K151" s="166"/>
      <c r="L151" s="166"/>
    </row>
    <row r="152" spans="11:12">
      <c r="K152" s="166"/>
      <c r="L152" s="166"/>
    </row>
    <row r="153" spans="11:12">
      <c r="K153" s="166"/>
      <c r="L153" s="166"/>
    </row>
    <row r="154" spans="11:12">
      <c r="K154" s="166"/>
      <c r="L154" s="166"/>
    </row>
    <row r="155" spans="11:12">
      <c r="K155" s="166"/>
      <c r="L155" s="166"/>
    </row>
    <row r="156" spans="11:12">
      <c r="K156" s="166"/>
      <c r="L156" s="166"/>
    </row>
    <row r="157" spans="11:12">
      <c r="K157" s="166"/>
      <c r="L157" s="166"/>
    </row>
    <row r="158" spans="11:12">
      <c r="K158" s="166"/>
      <c r="L158" s="166"/>
    </row>
    <row r="159" spans="11:12">
      <c r="K159" s="166"/>
      <c r="L159" s="166"/>
    </row>
    <row r="160" spans="11:12">
      <c r="K160" s="166"/>
      <c r="L160" s="166"/>
    </row>
    <row r="161" spans="11:12">
      <c r="K161" s="166"/>
      <c r="L161" s="166"/>
    </row>
    <row r="162" spans="11:12">
      <c r="K162" s="166"/>
      <c r="L162" s="166"/>
    </row>
    <row r="163" spans="11:12">
      <c r="K163" s="166"/>
      <c r="L163" s="166"/>
    </row>
    <row r="164" spans="11:12">
      <c r="K164" s="166"/>
      <c r="L164" s="166"/>
    </row>
    <row r="165" spans="11:12">
      <c r="K165" s="166"/>
      <c r="L165" s="166"/>
    </row>
    <row r="166" spans="11:12">
      <c r="K166" s="166"/>
      <c r="L166" s="166"/>
    </row>
    <row r="167" spans="11:12">
      <c r="K167" s="166"/>
      <c r="L167" s="166"/>
    </row>
    <row r="168" spans="11:12">
      <c r="K168" s="166"/>
      <c r="L168" s="166"/>
    </row>
    <row r="169" spans="11:12">
      <c r="K169" s="166"/>
      <c r="L169" s="166"/>
    </row>
    <row r="170" spans="11:12">
      <c r="K170" s="166"/>
      <c r="L170" s="166"/>
    </row>
    <row r="171" spans="11:12">
      <c r="K171" s="166"/>
      <c r="L171" s="166"/>
    </row>
    <row r="172" spans="11:12">
      <c r="K172" s="166"/>
      <c r="L172" s="166"/>
    </row>
    <row r="173" spans="11:12">
      <c r="K173" s="166"/>
      <c r="L173" s="166"/>
    </row>
    <row r="174" spans="11:12">
      <c r="K174" s="166"/>
      <c r="L174" s="166"/>
    </row>
    <row r="175" spans="11:12">
      <c r="K175" s="166"/>
      <c r="L175" s="166"/>
    </row>
    <row r="176" spans="11:12">
      <c r="K176" s="166"/>
      <c r="L176" s="166"/>
    </row>
    <row r="177" spans="11:12">
      <c r="K177" s="166"/>
      <c r="L177" s="166"/>
    </row>
    <row r="178" spans="11:12">
      <c r="K178" s="166"/>
      <c r="L178" s="166"/>
    </row>
    <row r="179" spans="11:12">
      <c r="K179" s="166"/>
      <c r="L179" s="166"/>
    </row>
    <row r="180" spans="11:12">
      <c r="K180" s="166"/>
      <c r="L180" s="166"/>
    </row>
    <row r="181" spans="11:12">
      <c r="K181" s="166"/>
      <c r="L181" s="166"/>
    </row>
    <row r="182" spans="11:12">
      <c r="K182" s="166"/>
      <c r="L182" s="166"/>
    </row>
    <row r="183" spans="11:12">
      <c r="K183" s="166"/>
      <c r="L183" s="166"/>
    </row>
    <row r="184" spans="11:12">
      <c r="K184" s="166"/>
      <c r="L184" s="166"/>
    </row>
    <row r="185" spans="11:12">
      <c r="K185" s="166"/>
      <c r="L185" s="166"/>
    </row>
    <row r="186" spans="11:12">
      <c r="K186" s="166"/>
      <c r="L186" s="166"/>
    </row>
    <row r="187" spans="11:12">
      <c r="K187" s="166"/>
      <c r="L187" s="166"/>
    </row>
    <row r="188" spans="11:12">
      <c r="K188" s="166"/>
      <c r="L188" s="166"/>
    </row>
    <row r="189" spans="11:12">
      <c r="K189" s="166"/>
      <c r="L189" s="166"/>
    </row>
    <row r="190" spans="11:12">
      <c r="K190" s="166"/>
      <c r="L190" s="166"/>
    </row>
    <row r="191" spans="11:12">
      <c r="K191" s="166"/>
      <c r="L191" s="166"/>
    </row>
    <row r="192" spans="11:12">
      <c r="K192" s="166"/>
      <c r="L192" s="166"/>
    </row>
    <row r="193" spans="11:12">
      <c r="K193" s="166"/>
      <c r="L193" s="166"/>
    </row>
    <row r="194" spans="11:12">
      <c r="K194" s="166"/>
      <c r="L194" s="166"/>
    </row>
    <row r="195" spans="11:12">
      <c r="K195" s="166"/>
      <c r="L195" s="166"/>
    </row>
    <row r="196" spans="11:12">
      <c r="K196" s="166"/>
      <c r="L196" s="166"/>
    </row>
    <row r="197" spans="11:12">
      <c r="K197" s="166"/>
      <c r="L197" s="166"/>
    </row>
    <row r="198" spans="11:12">
      <c r="K198" s="166"/>
      <c r="L198" s="166"/>
    </row>
    <row r="199" spans="11:12">
      <c r="K199" s="166"/>
      <c r="L199" s="166"/>
    </row>
    <row r="200" spans="11:12">
      <c r="K200" s="166"/>
      <c r="L200" s="166"/>
    </row>
    <row r="201" spans="11:12">
      <c r="K201" s="166"/>
      <c r="L201" s="166"/>
    </row>
    <row r="202" spans="11:12">
      <c r="K202" s="166"/>
      <c r="L202" s="166"/>
    </row>
    <row r="203" spans="11:12">
      <c r="K203" s="166"/>
      <c r="L203" s="166"/>
    </row>
    <row r="204" spans="11:12">
      <c r="K204" s="166"/>
      <c r="L204" s="166"/>
    </row>
    <row r="205" spans="11:12">
      <c r="K205" s="166"/>
      <c r="L205" s="166"/>
    </row>
    <row r="206" spans="11:12">
      <c r="K206" s="166"/>
      <c r="L206" s="166"/>
    </row>
    <row r="207" spans="11:12">
      <c r="K207" s="166"/>
      <c r="L207" s="166"/>
    </row>
    <row r="208" spans="11:12">
      <c r="K208" s="166"/>
      <c r="L208" s="166"/>
    </row>
    <row r="209" spans="11:12">
      <c r="K209" s="166"/>
      <c r="L209" s="166"/>
    </row>
    <row r="210" spans="11:12">
      <c r="K210" s="166"/>
      <c r="L210" s="166"/>
    </row>
    <row r="211" spans="11:12">
      <c r="K211" s="166"/>
      <c r="L211" s="166"/>
    </row>
    <row r="212" spans="11:12">
      <c r="K212" s="166"/>
      <c r="L212" s="166"/>
    </row>
    <row r="213" spans="11:12">
      <c r="K213" s="166"/>
      <c r="L213" s="166"/>
    </row>
    <row r="214" spans="11:12">
      <c r="K214" s="166"/>
      <c r="L214" s="166"/>
    </row>
    <row r="215" spans="11:12">
      <c r="K215" s="166"/>
      <c r="L215" s="166"/>
    </row>
    <row r="216" spans="11:12">
      <c r="K216" s="166"/>
      <c r="L216" s="166"/>
    </row>
    <row r="217" spans="11:12">
      <c r="K217" s="166"/>
      <c r="L217" s="166"/>
    </row>
    <row r="218" spans="11:12">
      <c r="K218" s="166"/>
      <c r="L218" s="166"/>
    </row>
    <row r="219" spans="11:12">
      <c r="K219" s="166"/>
      <c r="L219" s="166"/>
    </row>
    <row r="220" spans="11:12">
      <c r="K220" s="166"/>
      <c r="L220" s="166"/>
    </row>
    <row r="221" spans="11:12">
      <c r="K221" s="166"/>
      <c r="L221" s="166"/>
    </row>
    <row r="222" spans="11:12">
      <c r="K222" s="166"/>
      <c r="L222" s="166"/>
    </row>
    <row r="223" spans="11:12">
      <c r="K223" s="166"/>
      <c r="L223" s="166"/>
    </row>
    <row r="224" spans="11:12">
      <c r="K224" s="166"/>
      <c r="L224" s="166"/>
    </row>
    <row r="225" spans="11:12">
      <c r="K225" s="166"/>
      <c r="L225" s="166"/>
    </row>
    <row r="226" spans="11:12">
      <c r="K226" s="166"/>
      <c r="L226" s="166"/>
    </row>
    <row r="227" spans="11:12">
      <c r="K227" s="166"/>
      <c r="L227" s="166"/>
    </row>
    <row r="228" spans="11:12">
      <c r="K228" s="166"/>
      <c r="L228" s="166"/>
    </row>
    <row r="229" spans="11:12">
      <c r="K229" s="166"/>
      <c r="L229" s="166"/>
    </row>
    <row r="230" spans="11:12">
      <c r="K230" s="166"/>
      <c r="L230" s="166"/>
    </row>
    <row r="231" spans="11:12">
      <c r="K231" s="166"/>
      <c r="L231" s="166"/>
    </row>
    <row r="232" spans="11:12">
      <c r="K232" s="166"/>
      <c r="L232" s="166"/>
    </row>
    <row r="233" spans="11:12">
      <c r="K233" s="166"/>
      <c r="L233" s="166"/>
    </row>
    <row r="234" spans="11:12">
      <c r="K234" s="166"/>
      <c r="L234" s="166"/>
    </row>
    <row r="235" spans="11:12">
      <c r="K235" s="166"/>
      <c r="L235" s="166"/>
    </row>
    <row r="236" spans="11:12">
      <c r="K236" s="166"/>
      <c r="L236" s="166"/>
    </row>
    <row r="237" spans="11:12">
      <c r="K237" s="166"/>
      <c r="L237" s="166"/>
    </row>
    <row r="238" spans="11:12">
      <c r="K238" s="166"/>
      <c r="L238" s="166"/>
    </row>
    <row r="239" spans="11:12">
      <c r="K239" s="166"/>
      <c r="L239" s="166"/>
    </row>
    <row r="240" spans="11:12">
      <c r="K240" s="166"/>
      <c r="L240" s="166"/>
    </row>
    <row r="241" spans="11:12">
      <c r="K241" s="166"/>
      <c r="L241" s="166"/>
    </row>
    <row r="242" spans="11:12">
      <c r="K242" s="166"/>
      <c r="L242" s="166"/>
    </row>
    <row r="243" spans="11:12">
      <c r="K243" s="166"/>
      <c r="L243" s="166"/>
    </row>
    <row r="244" spans="11:12">
      <c r="K244" s="166"/>
      <c r="L244" s="166"/>
    </row>
    <row r="245" spans="11:12">
      <c r="K245" s="166"/>
      <c r="L245" s="166"/>
    </row>
    <row r="246" spans="11:12">
      <c r="K246" s="166"/>
      <c r="L246" s="166"/>
    </row>
    <row r="247" spans="11:12">
      <c r="K247" s="166"/>
      <c r="L247" s="166"/>
    </row>
    <row r="248" spans="11:12">
      <c r="K248" s="166"/>
      <c r="L248" s="166"/>
    </row>
    <row r="249" spans="11:12">
      <c r="K249" s="166"/>
      <c r="L249" s="166"/>
    </row>
    <row r="250" spans="11:12">
      <c r="K250" s="166"/>
      <c r="L250" s="166"/>
    </row>
    <row r="251" spans="11:12">
      <c r="K251" s="166"/>
      <c r="L251" s="166"/>
    </row>
    <row r="252" spans="11:12">
      <c r="K252" s="166"/>
      <c r="L252" s="166"/>
    </row>
    <row r="253" spans="11:12">
      <c r="K253" s="166"/>
      <c r="L253" s="166"/>
    </row>
    <row r="254" spans="11:12">
      <c r="K254" s="166"/>
      <c r="L254" s="166"/>
    </row>
    <row r="255" spans="11:12">
      <c r="K255" s="166"/>
      <c r="L255" s="166"/>
    </row>
    <row r="256" spans="11:12">
      <c r="K256" s="166"/>
      <c r="L256" s="166"/>
    </row>
    <row r="257" spans="11:12">
      <c r="K257" s="166"/>
      <c r="L257" s="166"/>
    </row>
    <row r="258" spans="11:12">
      <c r="K258" s="166"/>
      <c r="L258" s="166"/>
    </row>
    <row r="259" spans="11:12">
      <c r="K259" s="166"/>
      <c r="L259" s="166"/>
    </row>
    <row r="260" spans="11:12">
      <c r="K260" s="166"/>
      <c r="L260" s="166"/>
    </row>
    <row r="261" spans="11:12">
      <c r="K261" s="166"/>
      <c r="L261" s="166"/>
    </row>
    <row r="262" spans="11:12">
      <c r="K262" s="166"/>
      <c r="L262" s="166"/>
    </row>
    <row r="263" spans="11:12">
      <c r="K263" s="166"/>
      <c r="L263" s="166"/>
    </row>
    <row r="264" spans="11:12">
      <c r="K264" s="166"/>
      <c r="L264" s="166"/>
    </row>
    <row r="265" spans="11:12">
      <c r="K265" s="166"/>
      <c r="L265" s="166"/>
    </row>
    <row r="266" spans="11:12" ht="48.75" customHeight="1">
      <c r="K266" s="166"/>
      <c r="L266" s="166"/>
    </row>
    <row r="267" spans="11:12" ht="42" customHeight="1">
      <c r="K267" s="166"/>
      <c r="L267" s="166"/>
    </row>
    <row r="268" spans="11:12" ht="25.5" customHeight="1">
      <c r="K268" s="166"/>
      <c r="L268" s="166"/>
    </row>
    <row r="269" spans="11:12">
      <c r="K269" s="166"/>
      <c r="L269" s="166"/>
    </row>
    <row r="270" spans="11:12">
      <c r="K270" s="166"/>
      <c r="L270" s="166"/>
    </row>
    <row r="271" spans="11:12">
      <c r="K271" s="166"/>
      <c r="L271" s="166"/>
    </row>
    <row r="272" spans="11:12">
      <c r="K272" s="166"/>
      <c r="L272" s="166"/>
    </row>
    <row r="273" spans="11:12">
      <c r="K273" s="166"/>
      <c r="L273" s="166"/>
    </row>
    <row r="274" spans="11:12">
      <c r="K274" s="166"/>
      <c r="L274" s="166"/>
    </row>
    <row r="275" spans="11:12">
      <c r="K275" s="166"/>
      <c r="L275" s="166"/>
    </row>
    <row r="276" spans="11:12">
      <c r="K276" s="166"/>
      <c r="L276" s="166"/>
    </row>
    <row r="277" spans="11:12" ht="39" customHeight="1">
      <c r="K277" s="166"/>
      <c r="L277" s="166"/>
    </row>
    <row r="278" spans="11:12" ht="25.5" customHeight="1">
      <c r="K278" s="166"/>
      <c r="L278" s="166"/>
    </row>
    <row r="279" spans="11:12" ht="45" customHeight="1">
      <c r="K279" s="166"/>
      <c r="L279" s="166"/>
    </row>
    <row r="280" spans="11:12" ht="42" customHeight="1">
      <c r="K280" s="166"/>
      <c r="L280" s="166"/>
    </row>
    <row r="281" spans="11:12" ht="23.25" customHeight="1">
      <c r="K281" s="166"/>
      <c r="L281" s="166"/>
    </row>
    <row r="282" spans="11:12">
      <c r="K282" s="166"/>
      <c r="L282" s="166"/>
    </row>
    <row r="283" spans="11:12">
      <c r="K283" s="166"/>
      <c r="L283" s="166"/>
    </row>
    <row r="284" spans="11:12">
      <c r="K284" s="166"/>
      <c r="L284" s="166"/>
    </row>
    <row r="285" spans="11:12">
      <c r="K285" s="166"/>
      <c r="L285" s="166"/>
    </row>
    <row r="286" spans="11:12">
      <c r="K286" s="166"/>
      <c r="L286" s="166"/>
    </row>
    <row r="287" spans="11:12">
      <c r="K287" s="166"/>
      <c r="L287" s="166"/>
    </row>
    <row r="288" spans="11:12">
      <c r="K288" s="166"/>
      <c r="L288" s="166"/>
    </row>
    <row r="289" spans="11:13">
      <c r="K289" s="166"/>
      <c r="L289" s="166"/>
    </row>
    <row r="290" spans="11:13">
      <c r="K290" s="166"/>
      <c r="L290" s="166"/>
    </row>
    <row r="291" spans="11:13">
      <c r="K291" s="166"/>
      <c r="L291" s="166"/>
    </row>
    <row r="292" spans="11:13">
      <c r="K292" s="166"/>
      <c r="L292" s="166"/>
    </row>
    <row r="293" spans="11:13">
      <c r="K293" s="166"/>
      <c r="L293" s="166"/>
    </row>
    <row r="294" spans="11:13">
      <c r="K294" s="166"/>
      <c r="L294" s="166"/>
    </row>
    <row r="295" spans="11:13">
      <c r="K295" s="166"/>
      <c r="L295" s="166"/>
    </row>
    <row r="296" spans="11:13">
      <c r="K296" s="166"/>
      <c r="L296" s="166"/>
      <c r="M296" s="206"/>
    </row>
    <row r="297" spans="11:13">
      <c r="K297" s="166"/>
      <c r="L297" s="166"/>
    </row>
    <row r="298" spans="11:13">
      <c r="K298" s="166"/>
      <c r="L298" s="166"/>
    </row>
    <row r="299" spans="11:13">
      <c r="K299" s="166"/>
      <c r="L299" s="166"/>
    </row>
    <row r="300" spans="11:13">
      <c r="K300" s="166"/>
      <c r="L300" s="166"/>
    </row>
    <row r="301" spans="11:13">
      <c r="K301" s="166"/>
      <c r="L301" s="166"/>
    </row>
    <row r="302" spans="11:13">
      <c r="K302" s="166"/>
      <c r="L302" s="166"/>
    </row>
    <row r="303" spans="11:13">
      <c r="K303" s="166"/>
      <c r="L303" s="166"/>
    </row>
    <row r="304" spans="11:13">
      <c r="K304" s="166"/>
      <c r="L304" s="166"/>
    </row>
    <row r="305" spans="11:12">
      <c r="K305" s="166"/>
      <c r="L305" s="166"/>
    </row>
    <row r="306" spans="11:12" ht="21" customHeight="1">
      <c r="K306" s="166"/>
      <c r="L306" s="166"/>
    </row>
    <row r="307" spans="11:12">
      <c r="K307" s="166"/>
      <c r="L307" s="166"/>
    </row>
    <row r="308" spans="11:12">
      <c r="K308" s="166"/>
      <c r="L308" s="166"/>
    </row>
    <row r="309" spans="11:12">
      <c r="K309" s="166"/>
      <c r="L309" s="166"/>
    </row>
    <row r="310" spans="11:12">
      <c r="K310" s="166"/>
      <c r="L310" s="166"/>
    </row>
    <row r="311" spans="11:12">
      <c r="K311" s="166"/>
      <c r="L311" s="166"/>
    </row>
    <row r="312" spans="11:12">
      <c r="K312" s="166"/>
      <c r="L312" s="166"/>
    </row>
    <row r="313" spans="11:12">
      <c r="K313" s="166"/>
      <c r="L313" s="166"/>
    </row>
    <row r="314" spans="11:12">
      <c r="K314" s="166"/>
      <c r="L314" s="166"/>
    </row>
    <row r="315" spans="11:12">
      <c r="K315" s="166"/>
      <c r="L315" s="166"/>
    </row>
    <row r="316" spans="11:12">
      <c r="K316" s="166"/>
      <c r="L316" s="166"/>
    </row>
    <row r="317" spans="11:12">
      <c r="K317" s="166"/>
      <c r="L317" s="166"/>
    </row>
    <row r="318" spans="11:12">
      <c r="K318" s="166"/>
      <c r="L318" s="166"/>
    </row>
    <row r="319" spans="11:12">
      <c r="K319" s="166"/>
      <c r="L319" s="166"/>
    </row>
    <row r="320" spans="11:12">
      <c r="K320" s="166"/>
      <c r="L320" s="166"/>
    </row>
    <row r="321" spans="11:12">
      <c r="K321" s="166"/>
      <c r="L321" s="166"/>
    </row>
    <row r="322" spans="11:12">
      <c r="K322" s="166"/>
      <c r="L322" s="166"/>
    </row>
    <row r="323" spans="11:12">
      <c r="K323" s="166"/>
      <c r="L323" s="166"/>
    </row>
    <row r="324" spans="11:12">
      <c r="K324" s="166"/>
      <c r="L324" s="166"/>
    </row>
    <row r="325" spans="11:12">
      <c r="K325" s="166"/>
      <c r="L325" s="166"/>
    </row>
    <row r="326" spans="11:12">
      <c r="K326" s="166"/>
      <c r="L326" s="166"/>
    </row>
    <row r="327" spans="11:12">
      <c r="K327" s="166"/>
      <c r="L327" s="166"/>
    </row>
    <row r="328" spans="11:12">
      <c r="K328" s="166"/>
      <c r="L328" s="166"/>
    </row>
    <row r="329" spans="11:12">
      <c r="K329" s="166"/>
      <c r="L329" s="166"/>
    </row>
    <row r="330" spans="11:12">
      <c r="K330" s="166"/>
      <c r="L330" s="166"/>
    </row>
    <row r="331" spans="11:12">
      <c r="K331" s="166"/>
      <c r="L331" s="166"/>
    </row>
    <row r="332" spans="11:12">
      <c r="K332" s="166"/>
      <c r="L332" s="166"/>
    </row>
    <row r="333" spans="11:12">
      <c r="K333" s="166"/>
      <c r="L333" s="166"/>
    </row>
    <row r="334" spans="11:12">
      <c r="K334" s="166"/>
      <c r="L334" s="166"/>
    </row>
    <row r="335" spans="11:12">
      <c r="K335" s="166"/>
      <c r="L335" s="166"/>
    </row>
    <row r="336" spans="11:12">
      <c r="K336" s="166"/>
      <c r="L336" s="166"/>
    </row>
    <row r="337" spans="11:13">
      <c r="K337" s="166"/>
      <c r="L337" s="166"/>
    </row>
    <row r="338" spans="11:13">
      <c r="K338" s="166"/>
      <c r="L338" s="166"/>
    </row>
    <row r="339" spans="11:13">
      <c r="K339" s="166"/>
      <c r="L339" s="166"/>
    </row>
    <row r="340" spans="11:13">
      <c r="K340" s="166"/>
      <c r="L340" s="166"/>
    </row>
    <row r="341" spans="11:13">
      <c r="K341" s="166"/>
      <c r="L341" s="166"/>
    </row>
    <row r="342" spans="11:13">
      <c r="K342" s="166"/>
      <c r="L342" s="166"/>
    </row>
    <row r="343" spans="11:13">
      <c r="K343" s="166"/>
      <c r="L343" s="166"/>
    </row>
    <row r="344" spans="11:13">
      <c r="K344" s="166"/>
      <c r="L344" s="166"/>
    </row>
    <row r="345" spans="11:13">
      <c r="K345" s="166"/>
      <c r="L345" s="166"/>
    </row>
    <row r="346" spans="11:13">
      <c r="K346" s="166"/>
      <c r="L346" s="166"/>
    </row>
    <row r="347" spans="11:13">
      <c r="K347" s="166"/>
      <c r="L347" s="166"/>
    </row>
    <row r="348" spans="11:13">
      <c r="K348" s="166"/>
      <c r="L348" s="166"/>
      <c r="M348" s="206"/>
    </row>
    <row r="349" spans="11:13">
      <c r="K349" s="166"/>
      <c r="L349" s="166"/>
    </row>
    <row r="350" spans="11:13">
      <c r="K350" s="166"/>
      <c r="L350" s="166"/>
    </row>
    <row r="351" spans="11:13">
      <c r="K351" s="166"/>
      <c r="L351" s="166"/>
    </row>
    <row r="352" spans="11:13">
      <c r="K352" s="166"/>
      <c r="L352" s="166"/>
      <c r="M352" s="206"/>
    </row>
    <row r="353" spans="11:13">
      <c r="K353" s="166"/>
      <c r="L353" s="166"/>
    </row>
    <row r="354" spans="11:13">
      <c r="K354" s="166"/>
      <c r="L354" s="166"/>
    </row>
    <row r="355" spans="11:13">
      <c r="K355" s="166"/>
      <c r="L355" s="166"/>
    </row>
    <row r="356" spans="11:13">
      <c r="K356" s="166"/>
      <c r="L356" s="166"/>
    </row>
    <row r="357" spans="11:13">
      <c r="K357" s="166"/>
      <c r="L357" s="166"/>
      <c r="M357" s="206"/>
    </row>
    <row r="358" spans="11:13">
      <c r="K358" s="166"/>
      <c r="L358" s="166"/>
      <c r="M358" s="206"/>
    </row>
    <row r="359" spans="11:13">
      <c r="K359" s="166"/>
      <c r="L359" s="166"/>
    </row>
    <row r="360" spans="11:13">
      <c r="K360" s="166"/>
      <c r="L360" s="166"/>
    </row>
    <row r="361" spans="11:13">
      <c r="K361" s="166"/>
      <c r="L361" s="166"/>
      <c r="M361" s="206"/>
    </row>
    <row r="362" spans="11:13">
      <c r="K362" s="166"/>
      <c r="L362" s="166"/>
    </row>
    <row r="363" spans="11:13">
      <c r="K363" s="166"/>
      <c r="L363" s="166"/>
    </row>
    <row r="364" spans="11:13">
      <c r="K364" s="166"/>
      <c r="L364" s="166"/>
    </row>
    <row r="365" spans="11:13">
      <c r="K365" s="166"/>
      <c r="L365" s="166"/>
    </row>
    <row r="366" spans="11:13">
      <c r="K366" s="166"/>
      <c r="L366" s="166"/>
      <c r="M366" s="206"/>
    </row>
    <row r="367" spans="11:13">
      <c r="K367" s="166"/>
      <c r="L367" s="166"/>
    </row>
    <row r="368" spans="11:13">
      <c r="K368" s="166"/>
      <c r="L368" s="166"/>
    </row>
    <row r="369" spans="11:13">
      <c r="K369" s="166"/>
      <c r="L369" s="166"/>
    </row>
    <row r="370" spans="11:13">
      <c r="K370" s="166"/>
      <c r="L370" s="166"/>
    </row>
    <row r="371" spans="11:13">
      <c r="K371" s="166"/>
      <c r="L371" s="166"/>
      <c r="M371" s="206"/>
    </row>
    <row r="372" spans="11:13">
      <c r="K372" s="166"/>
      <c r="L372" s="166"/>
    </row>
    <row r="373" spans="11:13">
      <c r="K373" s="166"/>
      <c r="L373" s="166"/>
    </row>
    <row r="374" spans="11:13">
      <c r="K374" s="166"/>
      <c r="L374" s="166"/>
    </row>
    <row r="375" spans="11:13">
      <c r="K375" s="166"/>
      <c r="L375" s="166"/>
      <c r="M375" s="207"/>
    </row>
    <row r="376" spans="11:13">
      <c r="K376" s="166"/>
      <c r="L376" s="166"/>
      <c r="M376" s="207"/>
    </row>
    <row r="377" spans="11:13">
      <c r="K377" s="166"/>
      <c r="L377" s="166"/>
    </row>
    <row r="378" spans="11:13">
      <c r="K378" s="166"/>
      <c r="L378" s="166"/>
    </row>
    <row r="379" spans="11:13">
      <c r="K379" s="166"/>
      <c r="L379" s="166"/>
      <c r="M379" s="206"/>
    </row>
    <row r="380" spans="11:13">
      <c r="K380" s="166"/>
      <c r="L380" s="166"/>
    </row>
    <row r="381" spans="11:13">
      <c r="K381" s="166"/>
      <c r="L381" s="166"/>
    </row>
    <row r="382" spans="11:13">
      <c r="K382" s="166"/>
      <c r="L382" s="166"/>
    </row>
    <row r="383" spans="11:13">
      <c r="K383" s="166"/>
      <c r="L383" s="166"/>
    </row>
    <row r="384" spans="11:13">
      <c r="K384" s="166"/>
      <c r="L384" s="166"/>
    </row>
    <row r="385" spans="11:13">
      <c r="K385" s="166"/>
      <c r="L385" s="166"/>
    </row>
    <row r="386" spans="11:13">
      <c r="K386" s="166"/>
      <c r="L386" s="166"/>
    </row>
    <row r="387" spans="11:13">
      <c r="K387" s="166"/>
      <c r="L387" s="166"/>
    </row>
    <row r="388" spans="11:13">
      <c r="K388" s="166"/>
      <c r="L388" s="166"/>
    </row>
    <row r="389" spans="11:13">
      <c r="K389" s="166"/>
      <c r="L389" s="166"/>
    </row>
    <row r="390" spans="11:13">
      <c r="K390" s="166"/>
      <c r="L390" s="166"/>
    </row>
    <row r="391" spans="11:13">
      <c r="K391" s="166"/>
      <c r="L391" s="166"/>
      <c r="M391" s="206"/>
    </row>
    <row r="392" spans="11:13">
      <c r="K392" s="166"/>
      <c r="L392" s="166"/>
    </row>
    <row r="393" spans="11:13">
      <c r="K393" s="166"/>
      <c r="L393" s="166"/>
    </row>
    <row r="394" spans="11:13">
      <c r="K394" s="166"/>
      <c r="L394" s="166"/>
    </row>
    <row r="395" spans="11:13">
      <c r="K395" s="166"/>
      <c r="L395" s="166"/>
    </row>
    <row r="396" spans="11:13" ht="24" customHeight="1">
      <c r="K396" s="166"/>
      <c r="L396" s="166"/>
    </row>
    <row r="397" spans="11:13">
      <c r="K397" s="166"/>
      <c r="L397" s="166"/>
    </row>
    <row r="398" spans="11:13">
      <c r="K398" s="166"/>
      <c r="L398" s="166"/>
    </row>
    <row r="399" spans="11:13">
      <c r="K399" s="166"/>
      <c r="L399" s="166"/>
    </row>
    <row r="400" spans="11:13">
      <c r="K400" s="166"/>
      <c r="L400" s="166"/>
    </row>
    <row r="401" spans="11:13" ht="24" customHeight="1">
      <c r="K401" s="166"/>
      <c r="L401" s="183"/>
    </row>
    <row r="402" spans="11:13">
      <c r="K402" s="166"/>
      <c r="L402" s="184"/>
    </row>
    <row r="403" spans="11:13">
      <c r="K403" s="166"/>
      <c r="L403" s="184"/>
    </row>
    <row r="404" spans="11:13">
      <c r="K404" s="166"/>
      <c r="L404" s="184"/>
    </row>
    <row r="405" spans="11:13">
      <c r="K405" s="166"/>
      <c r="L405" s="184"/>
      <c r="M405" s="206"/>
    </row>
    <row r="406" spans="11:13">
      <c r="K406" s="166"/>
      <c r="L406" s="184"/>
    </row>
    <row r="407" spans="11:13">
      <c r="K407" s="166"/>
      <c r="L407" s="184"/>
      <c r="M407" s="206"/>
    </row>
    <row r="408" spans="11:13" ht="24" customHeight="1">
      <c r="K408" s="166"/>
      <c r="L408" s="184"/>
    </row>
    <row r="409" spans="11:13">
      <c r="K409" s="166"/>
      <c r="L409" s="184"/>
    </row>
    <row r="410" spans="11:13">
      <c r="K410" s="166"/>
      <c r="L410" s="184"/>
    </row>
    <row r="411" spans="11:13">
      <c r="K411" s="166"/>
      <c r="L411" s="184"/>
    </row>
    <row r="412" spans="11:13">
      <c r="K412" s="166"/>
      <c r="L412" s="184"/>
    </row>
    <row r="413" spans="11:13">
      <c r="K413" s="166"/>
      <c r="L413" s="184"/>
    </row>
    <row r="414" spans="11:13">
      <c r="K414" s="166"/>
      <c r="L414" s="184"/>
    </row>
    <row r="415" spans="11:13">
      <c r="K415" s="166"/>
      <c r="L415" s="184"/>
    </row>
    <row r="416" spans="11:13">
      <c r="K416" s="166"/>
      <c r="L416" s="184"/>
    </row>
    <row r="417" spans="11:12">
      <c r="K417" s="166"/>
      <c r="L417" s="184"/>
    </row>
    <row r="418" spans="11:12">
      <c r="K418" s="166"/>
      <c r="L418" s="184"/>
    </row>
    <row r="419" spans="11:12">
      <c r="K419" s="166"/>
      <c r="L419" s="184"/>
    </row>
    <row r="420" spans="11:12">
      <c r="K420" s="166"/>
      <c r="L420" s="184"/>
    </row>
    <row r="421" spans="11:12">
      <c r="K421" s="166"/>
      <c r="L421" s="184"/>
    </row>
    <row r="422" spans="11:12">
      <c r="K422" s="166"/>
      <c r="L422" s="184"/>
    </row>
    <row r="423" spans="11:12" ht="24" customHeight="1">
      <c r="K423" s="166"/>
      <c r="L423" s="184"/>
    </row>
    <row r="424" spans="11:12">
      <c r="K424" s="166"/>
      <c r="L424" s="184"/>
    </row>
    <row r="425" spans="11:12">
      <c r="K425" s="166"/>
      <c r="L425" s="184"/>
    </row>
    <row r="426" spans="11:12">
      <c r="K426" s="166"/>
      <c r="L426" s="184"/>
    </row>
    <row r="427" spans="11:12">
      <c r="K427" s="166"/>
      <c r="L427" s="184"/>
    </row>
    <row r="428" spans="11:12">
      <c r="K428" s="166"/>
      <c r="L428" s="184"/>
    </row>
    <row r="429" spans="11:12">
      <c r="K429" s="166"/>
      <c r="L429" s="184"/>
    </row>
    <row r="430" spans="11:12">
      <c r="K430" s="166"/>
      <c r="L430" s="184"/>
    </row>
    <row r="431" spans="11:12">
      <c r="K431" s="166"/>
      <c r="L431" s="184"/>
    </row>
    <row r="432" spans="11:12">
      <c r="K432" s="166"/>
      <c r="L432" s="184"/>
    </row>
    <row r="433" spans="11:12">
      <c r="K433" s="166"/>
      <c r="L433" s="184"/>
    </row>
    <row r="434" spans="11:12">
      <c r="K434" s="166"/>
      <c r="L434" s="184"/>
    </row>
    <row r="435" spans="11:12">
      <c r="K435" s="166"/>
      <c r="L435" s="184"/>
    </row>
    <row r="436" spans="11:12">
      <c r="K436" s="166"/>
      <c r="L436" s="184"/>
    </row>
    <row r="437" spans="11:12">
      <c r="K437" s="166"/>
      <c r="L437" s="184"/>
    </row>
    <row r="438" spans="11:12">
      <c r="K438" s="166"/>
      <c r="L438" s="184"/>
    </row>
    <row r="439" spans="11:12">
      <c r="K439" s="166"/>
      <c r="L439" s="184"/>
    </row>
    <row r="440" spans="11:12">
      <c r="K440" s="166"/>
      <c r="L440" s="184"/>
    </row>
    <row r="441" spans="11:12">
      <c r="K441" s="166"/>
      <c r="L441" s="184"/>
    </row>
    <row r="442" spans="11:12">
      <c r="K442" s="166"/>
      <c r="L442" s="184"/>
    </row>
    <row r="443" spans="11:12">
      <c r="K443" s="166"/>
      <c r="L443" s="184"/>
    </row>
    <row r="444" spans="11:12">
      <c r="K444" s="166"/>
      <c r="L444" s="184"/>
    </row>
    <row r="445" spans="11:12">
      <c r="K445" s="166"/>
      <c r="L445" s="184"/>
    </row>
    <row r="446" spans="11:12">
      <c r="K446" s="166"/>
      <c r="L446" s="184"/>
    </row>
    <row r="447" spans="11:12">
      <c r="K447" s="166"/>
      <c r="L447" s="184"/>
    </row>
    <row r="448" spans="11:12">
      <c r="K448" s="166"/>
      <c r="L448" s="184"/>
    </row>
    <row r="449" spans="11:12">
      <c r="K449" s="166"/>
      <c r="L449" s="184"/>
    </row>
    <row r="450" spans="11:12">
      <c r="K450" s="166"/>
      <c r="L450" s="184"/>
    </row>
    <row r="451" spans="11:12">
      <c r="K451" s="166"/>
      <c r="L451" s="184"/>
    </row>
    <row r="452" spans="11:12">
      <c r="K452" s="166"/>
      <c r="L452" s="184"/>
    </row>
    <row r="453" spans="11:12">
      <c r="K453" s="166"/>
      <c r="L453" s="184"/>
    </row>
    <row r="454" spans="11:12">
      <c r="K454" s="166"/>
      <c r="L454" s="184"/>
    </row>
    <row r="455" spans="11:12">
      <c r="K455" s="166"/>
      <c r="L455" s="184"/>
    </row>
    <row r="456" spans="11:12">
      <c r="K456" s="166"/>
      <c r="L456" s="184"/>
    </row>
    <row r="457" spans="11:12" ht="47.1" customHeight="1">
      <c r="K457" s="166"/>
      <c r="L457" s="184"/>
    </row>
    <row r="458" spans="11:12">
      <c r="K458" s="166"/>
      <c r="L458" s="201"/>
    </row>
    <row r="459" spans="11:12">
      <c r="K459" s="166"/>
      <c r="L459" s="184"/>
    </row>
    <row r="460" spans="11:12">
      <c r="K460" s="166"/>
      <c r="L460" s="184"/>
    </row>
    <row r="461" spans="11:12">
      <c r="K461" s="166"/>
      <c r="L461" s="184"/>
    </row>
    <row r="462" spans="11:12">
      <c r="K462" s="166"/>
      <c r="L462" s="184"/>
    </row>
    <row r="463" spans="11:12">
      <c r="K463" s="166"/>
      <c r="L463" s="201"/>
    </row>
    <row r="464" spans="11:12">
      <c r="K464" s="166"/>
      <c r="L464" s="201"/>
    </row>
    <row r="465" spans="11:12">
      <c r="K465" s="166"/>
      <c r="L465" s="184"/>
    </row>
    <row r="466" spans="11:12">
      <c r="K466" s="166"/>
      <c r="L466" s="184"/>
    </row>
    <row r="467" spans="11:12">
      <c r="K467" s="166"/>
      <c r="L467" s="184"/>
    </row>
    <row r="468" spans="11:12">
      <c r="K468" s="166"/>
      <c r="L468" s="184"/>
    </row>
    <row r="469" spans="11:12">
      <c r="K469" s="166"/>
      <c r="L469" s="184"/>
    </row>
    <row r="470" spans="11:12">
      <c r="K470" s="166"/>
      <c r="L470" s="184"/>
    </row>
    <row r="471" spans="11:12">
      <c r="K471" s="166"/>
      <c r="L471" s="184"/>
    </row>
    <row r="472" spans="11:12">
      <c r="K472" s="166"/>
      <c r="L472" s="184"/>
    </row>
    <row r="473" spans="11:12">
      <c r="K473" s="166"/>
      <c r="L473" s="184"/>
    </row>
    <row r="474" spans="11:12">
      <c r="K474" s="166"/>
      <c r="L474" s="184"/>
    </row>
    <row r="475" spans="11:12" ht="47.1" customHeight="1">
      <c r="K475" s="166"/>
      <c r="L475" s="184"/>
    </row>
    <row r="476" spans="11:12">
      <c r="K476" s="166"/>
      <c r="L476" s="201"/>
    </row>
    <row r="477" spans="11:12">
      <c r="K477" s="166"/>
      <c r="L477" s="201"/>
    </row>
    <row r="478" spans="11:12">
      <c r="K478" s="166"/>
      <c r="L478" s="201"/>
    </row>
    <row r="479" spans="11:12">
      <c r="K479" s="166"/>
      <c r="L479" s="184"/>
    </row>
    <row r="480" spans="11:12">
      <c r="K480" s="166"/>
      <c r="L480" s="184"/>
    </row>
    <row r="481" spans="11:12">
      <c r="K481" s="166"/>
      <c r="L481" s="184"/>
    </row>
    <row r="482" spans="11:12">
      <c r="K482" s="166"/>
      <c r="L482" s="184"/>
    </row>
    <row r="483" spans="11:12">
      <c r="K483" s="166"/>
      <c r="L483" s="184"/>
    </row>
    <row r="484" spans="11:12">
      <c r="K484" s="166"/>
      <c r="L484" s="184"/>
    </row>
    <row r="485" spans="11:12">
      <c r="K485" s="166"/>
      <c r="L485" s="184"/>
    </row>
    <row r="486" spans="11:12">
      <c r="K486" s="166"/>
      <c r="L486" s="184"/>
    </row>
    <row r="487" spans="11:12" ht="47.1" customHeight="1">
      <c r="K487" s="166"/>
      <c r="L487" s="184"/>
    </row>
    <row r="488" spans="11:12">
      <c r="K488" s="166"/>
      <c r="L488" s="38"/>
    </row>
    <row r="489" spans="11:12">
      <c r="K489" s="166"/>
      <c r="L489" s="201"/>
    </row>
    <row r="490" spans="11:12">
      <c r="K490" s="166"/>
      <c r="L490" s="201"/>
    </row>
    <row r="491" spans="11:12">
      <c r="K491" s="166"/>
      <c r="L491" s="184"/>
    </row>
    <row r="492" spans="11:12">
      <c r="K492" s="166"/>
      <c r="L492" s="184"/>
    </row>
    <row r="493" spans="11:12">
      <c r="K493" s="166"/>
      <c r="L493" s="184"/>
    </row>
    <row r="494" spans="11:12">
      <c r="K494" s="166"/>
      <c r="L494" s="184"/>
    </row>
    <row r="495" spans="11:12">
      <c r="K495" s="166"/>
      <c r="L495" s="184"/>
    </row>
    <row r="496" spans="11:12">
      <c r="K496" s="166"/>
      <c r="L496" s="184"/>
    </row>
    <row r="497" spans="11:12">
      <c r="K497" s="166"/>
      <c r="L497" s="184"/>
    </row>
    <row r="498" spans="11:12">
      <c r="K498" s="166"/>
      <c r="L498" s="184"/>
    </row>
    <row r="499" spans="11:12">
      <c r="K499" s="166"/>
      <c r="L499" s="184"/>
    </row>
    <row r="500" spans="11:12">
      <c r="K500" s="166"/>
      <c r="L500" s="184"/>
    </row>
    <row r="501" spans="11:12" ht="24" customHeight="1">
      <c r="K501" s="166"/>
      <c r="L501" s="184"/>
    </row>
    <row r="502" spans="11:12">
      <c r="K502" s="166"/>
      <c r="L502" s="201"/>
    </row>
    <row r="503" spans="11:12">
      <c r="K503" s="166"/>
      <c r="L503" s="201"/>
    </row>
    <row r="504" spans="11:12">
      <c r="K504" s="166"/>
      <c r="L504" s="201"/>
    </row>
    <row r="505" spans="11:12">
      <c r="L505" s="1036"/>
    </row>
    <row r="506" spans="11:12">
      <c r="L506" s="1036"/>
    </row>
    <row r="507" spans="11:12">
      <c r="L507" s="202"/>
    </row>
    <row r="508" spans="11:12">
      <c r="L508" s="169"/>
    </row>
    <row r="509" spans="11:12">
      <c r="L509" s="169"/>
    </row>
    <row r="510" spans="11:12">
      <c r="L510" s="169"/>
    </row>
    <row r="511" spans="11:12">
      <c r="L511" s="169"/>
    </row>
  </sheetData>
  <mergeCells count="96">
    <mergeCell ref="L505:L506"/>
    <mergeCell ref="B88:C88"/>
    <mergeCell ref="B89:C89"/>
    <mergeCell ref="A90:A91"/>
    <mergeCell ref="B90:F91"/>
    <mergeCell ref="G90:J90"/>
    <mergeCell ref="K90:K91"/>
    <mergeCell ref="G91:J91"/>
    <mergeCell ref="B87:C87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75:C75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1:J1"/>
    <mergeCell ref="A2:K2"/>
    <mergeCell ref="A8:A9"/>
    <mergeCell ref="B8:C9"/>
    <mergeCell ref="D8:D9"/>
    <mergeCell ref="E8:E9"/>
    <mergeCell ref="F8:G8"/>
    <mergeCell ref="H8:I8"/>
    <mergeCell ref="J8:J9"/>
    <mergeCell ref="K8:K9"/>
    <mergeCell ref="B10:C10"/>
    <mergeCell ref="B11:C11"/>
    <mergeCell ref="B12:C12"/>
    <mergeCell ref="B13:C13"/>
    <mergeCell ref="B14:C14"/>
  </mergeCells>
  <printOptions horizontalCentered="1"/>
  <pageMargins left="0.39370078740157483" right="0.19685039370078741" top="0.39370078740157483" bottom="0.39370078740157483" header="0.31496062992125984" footer="0.19685039370078741"/>
  <pageSetup paperSize="9" scale="84" orientation="landscape" r:id="rId1"/>
  <headerFooter>
    <oddFooter>&amp;C&amp;"TH SarabunPSK,Regular"&amp;14&amp;A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PF ล่วงหน้า 15</vt:lpstr>
      <vt:lpstr>ปร.6_สรุปราคากลางงานก่อสร้าง</vt:lpstr>
      <vt:lpstr>ปร.5_สรุปค่าก่อสร้าง</vt:lpstr>
      <vt:lpstr>แบบ ปร.4 งานสถาปัตยกรรม </vt:lpstr>
      <vt:lpstr>แบบ ปร.4 งานโครงสร้าง-โยธา </vt:lpstr>
      <vt:lpstr>แบบ ปร.4 งานระบบไฟฟ้า-สื่อสาร</vt:lpstr>
      <vt:lpstr>แบบ ปร.4 งานระบบอากาศ</vt:lpstr>
      <vt:lpstr>แบบ ปร.4 งานระบบสุขาภิบาล</vt:lpstr>
      <vt:lpstr>แบบ ปร.4 งานระบบป้องกันอัคคีภัย</vt:lpstr>
      <vt:lpstr>ปร.4(พ)_ค่าใช้จ่ายพิเศษ</vt:lpstr>
      <vt:lpstr>แบบแสดงการคำนวณ (พิเศษ)</vt:lpstr>
      <vt:lpstr>'PF ล่วงหน้า 15'!Print_Area</vt:lpstr>
      <vt:lpstr>'แบบ ปร.4 งานโครงสร้าง-โยธา '!Print_Area</vt:lpstr>
      <vt:lpstr>'แบบ ปร.4 งานระบบป้องกันอัคคีภัย'!Print_Area</vt:lpstr>
      <vt:lpstr>'แบบ ปร.4 งานระบบไฟฟ้า-สื่อสาร'!Print_Area</vt:lpstr>
      <vt:lpstr>'แบบ ปร.4 งานระบบสุขาภิบาล'!Print_Area</vt:lpstr>
      <vt:lpstr>'แบบ ปร.4 งานระบบอากาศ'!Print_Area</vt:lpstr>
      <vt:lpstr>'แบบ ปร.4 งานสถาปัตยกรรม '!Print_Area</vt:lpstr>
      <vt:lpstr>'แบบแสดงการคำนวณ (พิเศษ)'!Print_Area</vt:lpstr>
      <vt:lpstr>'ปร.4(พ)_ค่าใช้จ่ายพิเศษ'!Print_Area</vt:lpstr>
      <vt:lpstr>ปร.5_สรุปค่าก่อสร้าง!Print_Area</vt:lpstr>
      <vt:lpstr>ปร.6_สรุปราคากลางงานก่อสร้าง!Print_Area</vt:lpstr>
      <vt:lpstr>'แบบ ปร.4 งานโครงสร้าง-โยธา '!Print_Titles</vt:lpstr>
      <vt:lpstr>'แบบ ปร.4 งานระบบป้องกันอัคคีภัย'!Print_Titles</vt:lpstr>
      <vt:lpstr>'แบบ ปร.4 งานระบบไฟฟ้า-สื่อสาร'!Print_Titles</vt:lpstr>
      <vt:lpstr>'แบบ ปร.4 งานระบบสุขาภิบาล'!Print_Titles</vt:lpstr>
      <vt:lpstr>'แบบ ปร.4 งานระบบอากาศ'!Print_Titles</vt:lpstr>
      <vt:lpstr>'แบบ ปร.4 งานสถาปัตยกรรม '!Print_Titles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AMORNRAT PECHTAKO</cp:lastModifiedBy>
  <cp:lastPrinted>2022-01-28T01:38:17Z</cp:lastPrinted>
  <dcterms:created xsi:type="dcterms:W3CDTF">2010-02-22T10:04:36Z</dcterms:created>
  <dcterms:modified xsi:type="dcterms:W3CDTF">2022-02-22T07:45:38Z</dcterms:modified>
</cp:coreProperties>
</file>